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Manuals\Tutorial\Seperator design\Tower and packed bed\MEKPCO TOWERS\T-5003\"/>
    </mc:Choice>
  </mc:AlternateContent>
  <xr:revisionPtr revIDLastSave="0" documentId="13_ncr:1_{2A9DBC3E-9D27-4EB0-8ADC-7AD0582CB4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8" i="1" l="1"/>
  <c r="B46" i="1"/>
  <c r="B44" i="1"/>
  <c r="B43" i="1"/>
  <c r="B40" i="1"/>
  <c r="B38" i="1"/>
  <c r="B37" i="1"/>
  <c r="B36" i="1"/>
  <c r="B33" i="1"/>
  <c r="B32" i="1"/>
  <c r="B28" i="1"/>
  <c r="B16" i="1"/>
  <c r="B17" i="1"/>
  <c r="B12" i="1"/>
  <c r="B13" i="1" s="1"/>
  <c r="B23" i="1" s="1"/>
</calcChain>
</file>

<file path=xl/sharedStrings.xml><?xml version="1.0" encoding="utf-8"?>
<sst xmlns="http://schemas.openxmlformats.org/spreadsheetml/2006/main" count="66" uniqueCount="45">
  <si>
    <t>Vapor load</t>
  </si>
  <si>
    <t>Liquid load</t>
  </si>
  <si>
    <t>ρv</t>
  </si>
  <si>
    <t>ρl</t>
  </si>
  <si>
    <t>Selected TS</t>
  </si>
  <si>
    <t>mm</t>
  </si>
  <si>
    <t>kg/h</t>
  </si>
  <si>
    <t>kg/m3</t>
  </si>
  <si>
    <t>C Factor Method</t>
  </si>
  <si>
    <t>C</t>
  </si>
  <si>
    <t>V-max</t>
  </si>
  <si>
    <t>Column D</t>
  </si>
  <si>
    <t>Nomograph Method</t>
  </si>
  <si>
    <t>V-load</t>
  </si>
  <si>
    <t>V-liq</t>
  </si>
  <si>
    <t>Detailed Method for valve tray</t>
  </si>
  <si>
    <t>FPL</t>
  </si>
  <si>
    <t>First step</t>
  </si>
  <si>
    <t>Second step</t>
  </si>
  <si>
    <t>SF</t>
  </si>
  <si>
    <t>CAF0</t>
  </si>
  <si>
    <t>CAF</t>
  </si>
  <si>
    <t>Third step</t>
  </si>
  <si>
    <t>VDdsg</t>
  </si>
  <si>
    <t>m/h</t>
  </si>
  <si>
    <t>FF</t>
  </si>
  <si>
    <t>AAM</t>
  </si>
  <si>
    <t>Fourth Step</t>
  </si>
  <si>
    <t>ADMm</t>
  </si>
  <si>
    <t>Comparison</t>
  </si>
  <si>
    <t>2ADMm</t>
  </si>
  <si>
    <t>Fifth Step</t>
  </si>
  <si>
    <t>ATM1</t>
  </si>
  <si>
    <t>ATM2</t>
  </si>
  <si>
    <t>ATM</t>
  </si>
  <si>
    <t>Sixth Step</t>
  </si>
  <si>
    <t>#input</t>
  </si>
  <si>
    <t>#Result</t>
  </si>
  <si>
    <t># input</t>
  </si>
  <si>
    <t>#result</t>
  </si>
  <si>
    <t>#Last Result</t>
  </si>
  <si>
    <t>#Notice</t>
  </si>
  <si>
    <t>Load</t>
  </si>
  <si>
    <t>Value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</si>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</sst>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4" borderId="1" applyNumberFormat="0" applyAlignment="0" applyProtection="0"/>
    <xf numFmtId="0" fontId="4" fillId="5" borderId="2" applyNumberFormat="0" applyAlignment="0" applyProtection="0"/>
  </cellStyleXfs>
  <cellXfs count="7">
    <xf numFmtId="0" fontId="0" fillId="0" borderId="0" xfId="0"/>
    <xf numFmtId="0" fontId="1" fillId="2" borderId="0" xfId="1" applyAlignment="1">
      <alignment horizontal="center"/>
    </xf>
    <xf numFmtId="0" fontId="2" fillId="3" borderId="1" xfId="2" applyAlignment="1">
      <alignment horizontal="center"/>
    </xf>
    <xf numFmtId="0" fontId="3" fillId="4" borderId="1" xfId="3"/>
    <xf numFmtId="0" fontId="4" fillId="5" borderId="2" xfId="4" applyAlignment="1">
      <alignment horizontal="center"/>
    </xf>
    <xf numFmtId="0" fontId="0" fillId="0" borderId="0" xfId="0" applyAlignment="1">
      <alignment horizontal="center"/>
    </xf>
    <xf numFmtId="0" fontId="3" fillId="4" borderId="1" xfId="3" applyAlignment="1">
      <alignment horizontal="center"/>
    </xf>
  </cellXfs>
  <cellStyles count="5">
    <cellStyle name="Calculation" xfId="3" builtinId="22"/>
    <cellStyle name="Check Cell" xfId="4" builtinId="23"/>
    <cellStyle name="Input" xfId="2" builtinId="20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9"/>
  <sheetViews>
    <sheetView tabSelected="1" workbookViewId="0">
      <selection activeCell="C41" sqref="C41"/>
    </sheetView>
  </sheetViews>
  <sheetFormatPr defaultRowHeight="15" x14ac:dyDescent="0.25"/>
  <cols>
    <col min="1" max="1" width="28.5703125" customWidth="1"/>
    <col min="4" max="4" width="11.7109375" customWidth="1"/>
  </cols>
  <sheetData>
    <row r="2" spans="1:4" ht="15.75" thickBot="1" x14ac:dyDescent="0.3">
      <c r="A2" s="3" t="s">
        <v>42</v>
      </c>
      <c r="B2" s="6" t="s">
        <v>43</v>
      </c>
      <c r="C2" s="6" t="s">
        <v>44</v>
      </c>
      <c r="D2" s="1" t="s">
        <v>41</v>
      </c>
    </row>
    <row r="3" spans="1:4" ht="16.5" thickTop="1" thickBot="1" x14ac:dyDescent="0.3">
      <c r="A3" s="3" t="s">
        <v>0</v>
      </c>
      <c r="B3" s="4">
        <v>422000</v>
      </c>
      <c r="C3" s="5" t="s">
        <v>6</v>
      </c>
      <c r="D3" s="2" t="s">
        <v>36</v>
      </c>
    </row>
    <row r="4" spans="1:4" ht="16.5" thickTop="1" thickBot="1" x14ac:dyDescent="0.3">
      <c r="A4" s="3" t="s">
        <v>1</v>
      </c>
      <c r="B4" s="4">
        <v>460000</v>
      </c>
      <c r="C4" s="5" t="s">
        <v>6</v>
      </c>
      <c r="D4" s="2" t="s">
        <v>36</v>
      </c>
    </row>
    <row r="5" spans="1:4" ht="16.5" thickTop="1" thickBot="1" x14ac:dyDescent="0.3">
      <c r="A5" s="3" t="s">
        <v>2</v>
      </c>
      <c r="B5" s="4">
        <v>4.2300000000000004</v>
      </c>
      <c r="C5" s="5" t="s">
        <v>7</v>
      </c>
      <c r="D5" s="2" t="s">
        <v>36</v>
      </c>
    </row>
    <row r="6" spans="1:4" ht="16.5" thickTop="1" thickBot="1" x14ac:dyDescent="0.3">
      <c r="A6" s="3" t="s">
        <v>3</v>
      </c>
      <c r="B6" s="4">
        <v>727</v>
      </c>
      <c r="C6" s="5" t="s">
        <v>7</v>
      </c>
      <c r="D6" s="2" t="s">
        <v>36</v>
      </c>
    </row>
    <row r="7" spans="1:4" ht="16.5" thickTop="1" thickBot="1" x14ac:dyDescent="0.3">
      <c r="A7" s="3"/>
      <c r="B7" s="4"/>
      <c r="C7" s="5"/>
      <c r="D7" s="2"/>
    </row>
    <row r="8" spans="1:4" ht="16.5" thickTop="1" thickBot="1" x14ac:dyDescent="0.3">
      <c r="A8" s="3" t="s">
        <v>4</v>
      </c>
      <c r="B8" s="4">
        <v>600</v>
      </c>
      <c r="C8" s="5" t="s">
        <v>5</v>
      </c>
      <c r="D8" s="2" t="s">
        <v>36</v>
      </c>
    </row>
    <row r="9" spans="1:4" ht="16.5" thickTop="1" thickBot="1" x14ac:dyDescent="0.3">
      <c r="A9" s="3"/>
      <c r="B9" s="4"/>
      <c r="C9" s="5"/>
      <c r="D9" s="2"/>
    </row>
    <row r="10" spans="1:4" ht="16.5" thickTop="1" thickBot="1" x14ac:dyDescent="0.3">
      <c r="A10" s="3" t="s">
        <v>8</v>
      </c>
      <c r="B10" s="4"/>
      <c r="C10" s="5"/>
      <c r="D10" s="2"/>
    </row>
    <row r="11" spans="1:4" ht="16.5" thickTop="1" thickBot="1" x14ac:dyDescent="0.3">
      <c r="A11" s="3" t="s">
        <v>9</v>
      </c>
      <c r="B11" s="4">
        <v>165</v>
      </c>
      <c r="C11" s="5"/>
      <c r="D11" s="2"/>
    </row>
    <row r="12" spans="1:4" ht="16.5" thickTop="1" thickBot="1" x14ac:dyDescent="0.3">
      <c r="A12" s="3" t="s">
        <v>10</v>
      </c>
      <c r="B12" s="4">
        <f>B11*(((B6-B5)/B5)^0.5)</f>
        <v>2156.8195902024004</v>
      </c>
      <c r="C12" s="5"/>
      <c r="D12" s="2" t="s">
        <v>37</v>
      </c>
    </row>
    <row r="13" spans="1:4" ht="16.5" thickTop="1" thickBot="1" x14ac:dyDescent="0.3">
      <c r="A13" s="3" t="s">
        <v>11</v>
      </c>
      <c r="B13" s="4">
        <f>((B3/B5)/B12/0.7854)^0.5</f>
        <v>7.6742100766205299</v>
      </c>
      <c r="C13" s="5"/>
      <c r="D13" s="2" t="s">
        <v>37</v>
      </c>
    </row>
    <row r="14" spans="1:4" ht="16.5" thickTop="1" thickBot="1" x14ac:dyDescent="0.3">
      <c r="A14" s="3"/>
      <c r="B14" s="4"/>
      <c r="C14" s="5"/>
      <c r="D14" s="2"/>
    </row>
    <row r="15" spans="1:4" ht="16.5" thickTop="1" thickBot="1" x14ac:dyDescent="0.3">
      <c r="A15" s="3" t="s">
        <v>12</v>
      </c>
      <c r="B15" s="4"/>
      <c r="C15" s="5"/>
      <c r="D15" s="2"/>
    </row>
    <row r="16" spans="1:4" ht="16.5" thickTop="1" thickBot="1" x14ac:dyDescent="0.3">
      <c r="A16" s="3" t="s">
        <v>13</v>
      </c>
      <c r="B16" s="4">
        <f>(B3/B5/3600)*(((B5)/(B6-B5))^0.5)</f>
        <v>2.1200187770529966</v>
      </c>
      <c r="C16" s="5"/>
      <c r="D16" s="2" t="s">
        <v>37</v>
      </c>
    </row>
    <row r="17" spans="1:4" ht="16.5" thickTop="1" thickBot="1" x14ac:dyDescent="0.3">
      <c r="A17" s="3" t="s">
        <v>14</v>
      </c>
      <c r="B17" s="4">
        <f>B4/B6/60</f>
        <v>10.545621274644658</v>
      </c>
      <c r="C17" s="5"/>
      <c r="D17" s="2" t="s">
        <v>37</v>
      </c>
    </row>
    <row r="18" spans="1:4" ht="16.5" thickTop="1" thickBot="1" x14ac:dyDescent="0.3">
      <c r="A18" s="3"/>
      <c r="B18" s="4"/>
      <c r="C18" s="5"/>
      <c r="D18" s="2"/>
    </row>
    <row r="19" spans="1:4" ht="16.5" thickTop="1" thickBot="1" x14ac:dyDescent="0.3">
      <c r="A19" s="3"/>
      <c r="B19" s="4"/>
      <c r="C19" s="5"/>
      <c r="D19" s="2"/>
    </row>
    <row r="20" spans="1:4" ht="16.5" thickTop="1" thickBot="1" x14ac:dyDescent="0.3">
      <c r="A20" s="3"/>
      <c r="B20" s="4"/>
      <c r="C20" s="5"/>
      <c r="D20" s="2"/>
    </row>
    <row r="21" spans="1:4" ht="16.5" thickTop="1" thickBot="1" x14ac:dyDescent="0.3">
      <c r="A21" s="3" t="s">
        <v>15</v>
      </c>
      <c r="B21" s="4"/>
      <c r="C21" s="5"/>
      <c r="D21" s="2"/>
    </row>
    <row r="22" spans="1:4" ht="16.5" thickTop="1" thickBot="1" x14ac:dyDescent="0.3">
      <c r="A22" s="3" t="s">
        <v>17</v>
      </c>
      <c r="B22" s="4"/>
      <c r="C22" s="5"/>
      <c r="D22" s="2"/>
    </row>
    <row r="23" spans="1:4" ht="16.5" thickTop="1" thickBot="1" x14ac:dyDescent="0.3">
      <c r="A23" s="3" t="s">
        <v>16</v>
      </c>
      <c r="B23" s="4">
        <f>0.75*B13/2</f>
        <v>2.8778287787326988</v>
      </c>
      <c r="C23" s="5"/>
      <c r="D23" s="2"/>
    </row>
    <row r="24" spans="1:4" ht="16.5" thickTop="1" thickBot="1" x14ac:dyDescent="0.3">
      <c r="A24" s="3"/>
      <c r="B24" s="4"/>
      <c r="C24" s="5"/>
      <c r="D24" s="2"/>
    </row>
    <row r="25" spans="1:4" ht="16.5" thickTop="1" thickBot="1" x14ac:dyDescent="0.3">
      <c r="A25" s="3" t="s">
        <v>18</v>
      </c>
      <c r="B25" s="4"/>
      <c r="C25" s="5"/>
      <c r="D25" s="2"/>
    </row>
    <row r="26" spans="1:4" ht="16.5" thickTop="1" thickBot="1" x14ac:dyDescent="0.3">
      <c r="A26" s="3" t="s">
        <v>19</v>
      </c>
      <c r="B26" s="4">
        <v>1</v>
      </c>
      <c r="C26" s="5"/>
      <c r="D26" s="2" t="s">
        <v>38</v>
      </c>
    </row>
    <row r="27" spans="1:4" ht="16.5" thickTop="1" thickBot="1" x14ac:dyDescent="0.3">
      <c r="A27" s="3" t="s">
        <v>20</v>
      </c>
      <c r="B27" s="4">
        <v>0.14000000000000001</v>
      </c>
      <c r="C27" s="5"/>
      <c r="D27" s="2" t="s">
        <v>38</v>
      </c>
    </row>
    <row r="28" spans="1:4" ht="16.5" thickTop="1" thickBot="1" x14ac:dyDescent="0.3">
      <c r="A28" s="3" t="s">
        <v>21</v>
      </c>
      <c r="B28" s="4">
        <f>B27*B26</f>
        <v>0.14000000000000001</v>
      </c>
      <c r="C28" s="5"/>
      <c r="D28" s="2" t="s">
        <v>39</v>
      </c>
    </row>
    <row r="29" spans="1:4" ht="16.5" thickTop="1" thickBot="1" x14ac:dyDescent="0.3">
      <c r="A29" s="3"/>
      <c r="B29" s="4"/>
      <c r="C29" s="5"/>
      <c r="D29" s="2"/>
    </row>
    <row r="30" spans="1:4" ht="16.5" thickTop="1" thickBot="1" x14ac:dyDescent="0.3">
      <c r="A30" s="3" t="s">
        <v>22</v>
      </c>
      <c r="B30" s="4"/>
      <c r="C30" s="5"/>
      <c r="D30" s="2"/>
    </row>
    <row r="31" spans="1:4" ht="16.5" thickTop="1" thickBot="1" x14ac:dyDescent="0.3">
      <c r="A31" s="3" t="s">
        <v>25</v>
      </c>
      <c r="B31" s="4">
        <v>0.82</v>
      </c>
      <c r="C31" s="5"/>
      <c r="D31" s="2" t="s">
        <v>38</v>
      </c>
    </row>
    <row r="32" spans="1:4" ht="16.5" thickTop="1" thickBot="1" x14ac:dyDescent="0.3">
      <c r="A32" s="3" t="s">
        <v>23</v>
      </c>
      <c r="B32" s="4">
        <f>0.909*((B8)^0.5)*((B6-B5)^0.5)</f>
        <v>598.60393502047748</v>
      </c>
      <c r="C32" s="5" t="s">
        <v>24</v>
      </c>
      <c r="D32" s="2" t="s">
        <v>39</v>
      </c>
    </row>
    <row r="33" spans="1:4" ht="16.5" thickTop="1" thickBot="1" x14ac:dyDescent="0.3">
      <c r="A33" s="3" t="s">
        <v>26</v>
      </c>
      <c r="B33" s="4">
        <f>(B16+(B17*B23/44.14))/(B28*B31)</f>
        <v>24.45618100092268</v>
      </c>
      <c r="C33" s="5"/>
      <c r="D33" s="2" t="s">
        <v>39</v>
      </c>
    </row>
    <row r="34" spans="1:4" ht="16.5" thickTop="1" thickBot="1" x14ac:dyDescent="0.3">
      <c r="A34" s="3"/>
      <c r="B34" s="4"/>
      <c r="C34" s="5"/>
      <c r="D34" s="2"/>
    </row>
    <row r="35" spans="1:4" ht="16.5" thickTop="1" thickBot="1" x14ac:dyDescent="0.3">
      <c r="A35" s="3" t="s">
        <v>27</v>
      </c>
      <c r="B35" s="4"/>
      <c r="C35" s="5"/>
      <c r="D35" s="2"/>
    </row>
    <row r="36" spans="1:4" ht="16.5" thickTop="1" thickBot="1" x14ac:dyDescent="0.3">
      <c r="A36" s="3" t="s">
        <v>28</v>
      </c>
      <c r="B36" s="4">
        <f>60*B17/B32/B31</f>
        <v>1.2890507058688196</v>
      </c>
      <c r="C36" s="5"/>
      <c r="D36" s="2" t="s">
        <v>39</v>
      </c>
    </row>
    <row r="37" spans="1:4" ht="16.5" thickTop="1" thickBot="1" x14ac:dyDescent="0.3">
      <c r="A37" s="3" t="s">
        <v>29</v>
      </c>
      <c r="B37" s="4">
        <f>0.11*B33</f>
        <v>2.6901799101014947</v>
      </c>
      <c r="C37" s="5"/>
      <c r="D37" s="2" t="s">
        <v>39</v>
      </c>
    </row>
    <row r="38" spans="1:4" ht="16.5" thickTop="1" thickBot="1" x14ac:dyDescent="0.3">
      <c r="A38" s="3" t="s">
        <v>30</v>
      </c>
      <c r="B38" s="4">
        <f>B36*2</f>
        <v>2.5781014117376393</v>
      </c>
      <c r="C38" s="5"/>
      <c r="D38" s="2" t="s">
        <v>39</v>
      </c>
    </row>
    <row r="39" spans="1:4" ht="16.5" thickTop="1" thickBot="1" x14ac:dyDescent="0.3">
      <c r="A39" s="3"/>
      <c r="B39" s="4"/>
      <c r="C39" s="5"/>
      <c r="D39" s="2"/>
    </row>
    <row r="40" spans="1:4" ht="16.5" thickTop="1" thickBot="1" x14ac:dyDescent="0.3">
      <c r="A40" s="3" t="s">
        <v>28</v>
      </c>
      <c r="B40" s="4">
        <f>B38</f>
        <v>2.5781014117376393</v>
      </c>
      <c r="C40" s="5"/>
      <c r="D40" s="2" t="s">
        <v>39</v>
      </c>
    </row>
    <row r="41" spans="1:4" ht="16.5" thickTop="1" thickBot="1" x14ac:dyDescent="0.3">
      <c r="A41" s="3"/>
      <c r="B41" s="4"/>
      <c r="C41" s="5"/>
      <c r="D41" s="2"/>
    </row>
    <row r="42" spans="1:4" ht="16.5" thickTop="1" thickBot="1" x14ac:dyDescent="0.3">
      <c r="A42" s="3" t="s">
        <v>31</v>
      </c>
      <c r="B42" s="4"/>
      <c r="C42" s="5"/>
      <c r="D42" s="2"/>
    </row>
    <row r="43" spans="1:4" ht="16.5" thickTop="1" thickBot="1" x14ac:dyDescent="0.3">
      <c r="A43" s="3" t="s">
        <v>32</v>
      </c>
      <c r="B43" s="4">
        <f>B33+2*B40</f>
        <v>29.612383824397959</v>
      </c>
      <c r="C43" s="5"/>
      <c r="D43" s="2" t="s">
        <v>39</v>
      </c>
    </row>
    <row r="44" spans="1:4" ht="16.5" thickTop="1" thickBot="1" x14ac:dyDescent="0.3">
      <c r="A44" s="3" t="s">
        <v>33</v>
      </c>
      <c r="B44" s="4">
        <f>B16/0.78/B31/B28</f>
        <v>23.67572117677339</v>
      </c>
      <c r="C44" s="5"/>
      <c r="D44" s="2" t="s">
        <v>39</v>
      </c>
    </row>
    <row r="45" spans="1:4" ht="16.5" thickTop="1" thickBot="1" x14ac:dyDescent="0.3">
      <c r="A45" s="3"/>
      <c r="B45" s="4"/>
      <c r="C45" s="5"/>
      <c r="D45" s="2"/>
    </row>
    <row r="46" spans="1:4" ht="16.5" thickTop="1" thickBot="1" x14ac:dyDescent="0.3">
      <c r="A46" s="3" t="s">
        <v>34</v>
      </c>
      <c r="B46" s="4">
        <f>B43</f>
        <v>29.612383824397959</v>
      </c>
      <c r="C46" s="5"/>
      <c r="D46" s="2" t="s">
        <v>39</v>
      </c>
    </row>
    <row r="47" spans="1:4" ht="16.5" thickTop="1" thickBot="1" x14ac:dyDescent="0.3">
      <c r="A47" s="3"/>
      <c r="B47" s="4"/>
      <c r="C47" s="5"/>
      <c r="D47" s="2"/>
    </row>
    <row r="48" spans="1:4" ht="16.5" thickTop="1" thickBot="1" x14ac:dyDescent="0.3">
      <c r="A48" s="3" t="s">
        <v>35</v>
      </c>
      <c r="B48" s="4">
        <f>(B46/0.7854)^0.5</f>
        <v>6.1403232758342554</v>
      </c>
      <c r="C48" s="5"/>
      <c r="D48" s="2" t="s">
        <v>40</v>
      </c>
    </row>
    <row r="49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Behrouzi Mohamadreza</dc:creator>
  <cp:lastModifiedBy>Behrouzi Mohamadreza</cp:lastModifiedBy>
  <dcterms:created xsi:type="dcterms:W3CDTF">2015-06-05T18:17:20Z</dcterms:created>
  <dcterms:modified xsi:type="dcterms:W3CDTF">2022-07-23T07:31:28Z</dcterms:modified>
</cp:coreProperties>
</file>