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Manuals\Tutorial\Seperator design\Tower and packed bed\MEKPCO TOWERS\T-5002\"/>
    </mc:Choice>
  </mc:AlternateContent>
  <xr:revisionPtr revIDLastSave="0" documentId="13_ncr:1_{6A4648B6-4BB7-42D9-BEDD-B3FC18570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32" i="1" l="1"/>
  <c r="E28" i="1"/>
  <c r="E44" i="1" s="1"/>
  <c r="E48" i="1" s="1"/>
  <c r="E17" i="1"/>
  <c r="E36" i="1" s="1"/>
  <c r="E38" i="1" s="1"/>
  <c r="E40" i="1" s="1"/>
  <c r="E16" i="1"/>
  <c r="E12" i="1"/>
  <c r="E13" i="1" s="1"/>
  <c r="E23" i="1" s="1"/>
  <c r="B46" i="1"/>
  <c r="B33" i="1"/>
  <c r="B32" i="1"/>
  <c r="B28" i="1"/>
  <c r="B16" i="1"/>
  <c r="B44" i="1" s="1"/>
  <c r="B17" i="1"/>
  <c r="B12" i="1"/>
  <c r="B13" i="1" s="1"/>
  <c r="B23" i="1" s="1"/>
  <c r="E33" i="1" l="1"/>
  <c r="E37" i="1"/>
  <c r="E43" i="1"/>
  <c r="B36" i="1"/>
  <c r="B38" i="1" s="1"/>
  <c r="B40" i="1" s="1"/>
  <c r="B43" i="1" l="1"/>
  <c r="B48" i="1" s="1"/>
  <c r="B37" i="1"/>
</calcChain>
</file>

<file path=xl/sharedStrings.xml><?xml version="1.0" encoding="utf-8"?>
<sst xmlns="http://schemas.openxmlformats.org/spreadsheetml/2006/main" count="74" uniqueCount="38">
  <si>
    <t>Vapor load</t>
  </si>
  <si>
    <t>Liquid load</t>
  </si>
  <si>
    <t>ρv</t>
  </si>
  <si>
    <t>ρl</t>
  </si>
  <si>
    <t>Selected TS</t>
  </si>
  <si>
    <t>mm</t>
  </si>
  <si>
    <t>kg/h</t>
  </si>
  <si>
    <t>kg/m3</t>
  </si>
  <si>
    <t>C Factor Method</t>
  </si>
  <si>
    <t>C</t>
  </si>
  <si>
    <t>V-max</t>
  </si>
  <si>
    <t>Column D</t>
  </si>
  <si>
    <t>Nomograph Method</t>
  </si>
  <si>
    <t>V-load</t>
  </si>
  <si>
    <t>V-liq</t>
  </si>
  <si>
    <t>Detailed Method for valve tray</t>
  </si>
  <si>
    <t>FPL</t>
  </si>
  <si>
    <t>First step</t>
  </si>
  <si>
    <t>Second step</t>
  </si>
  <si>
    <t>SF</t>
  </si>
  <si>
    <t>CAF0</t>
  </si>
  <si>
    <t>CAF</t>
  </si>
  <si>
    <t>Third step</t>
  </si>
  <si>
    <t>VDdsg</t>
  </si>
  <si>
    <t>m/h</t>
  </si>
  <si>
    <t>FF</t>
  </si>
  <si>
    <t>AAM</t>
  </si>
  <si>
    <t>Fourth Step</t>
  </si>
  <si>
    <t>ADMm</t>
  </si>
  <si>
    <t>Comparison</t>
  </si>
  <si>
    <t>2ADMm</t>
  </si>
  <si>
    <t>Fifth Step</t>
  </si>
  <si>
    <t>ATM1</t>
  </si>
  <si>
    <t>ATM2</t>
  </si>
  <si>
    <t>ATM</t>
  </si>
  <si>
    <t>Sixth Step</t>
  </si>
  <si>
    <t>Load 1</t>
  </si>
  <si>
    <t>Load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</si>
</sst>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selection activeCell="B25" sqref="B25"/>
    </sheetView>
  </sheetViews>
  <sheetFormatPr defaultRowHeight="15" x14ac:dyDescent="0.25"/>
  <cols>
    <col min="1" max="1" width="18.7109375" customWidth="1"/>
    <col min="4" max="4" width="28.140625" customWidth="1"/>
  </cols>
  <sheetData>
    <row r="1" spans="1:5" x14ac:dyDescent="0.25">
      <c r="A1" t="s">
        <v>36</v>
      </c>
      <c r="D1" t="s">
        <v>37</v>
      </c>
    </row>
    <row r="3" spans="1:5" x14ac:dyDescent="0.25">
      <c r="A3" t="s">
        <v>0</v>
      </c>
      <c r="B3">
        <v>418560</v>
      </c>
      <c r="C3" t="s">
        <v>6</v>
      </c>
      <c r="D3" t="s">
        <v>0</v>
      </c>
      <c r="E3">
        <v>399291</v>
      </c>
    </row>
    <row r="4" spans="1:5" x14ac:dyDescent="0.25">
      <c r="A4" t="s">
        <v>1</v>
      </c>
      <c r="B4">
        <v>295889</v>
      </c>
      <c r="C4" t="s">
        <v>6</v>
      </c>
      <c r="D4" t="s">
        <v>1</v>
      </c>
      <c r="E4">
        <v>507955</v>
      </c>
    </row>
    <row r="5" spans="1:5" x14ac:dyDescent="0.25">
      <c r="A5" s="1" t="s">
        <v>2</v>
      </c>
      <c r="B5">
        <v>1.29</v>
      </c>
      <c r="C5" t="s">
        <v>7</v>
      </c>
      <c r="D5" s="1" t="s">
        <v>2</v>
      </c>
      <c r="E5">
        <v>1.81</v>
      </c>
    </row>
    <row r="6" spans="1:5" x14ac:dyDescent="0.25">
      <c r="A6" s="1" t="s">
        <v>3</v>
      </c>
      <c r="B6">
        <v>741</v>
      </c>
      <c r="C6" t="s">
        <v>7</v>
      </c>
      <c r="D6" s="1" t="s">
        <v>3</v>
      </c>
      <c r="E6">
        <v>755</v>
      </c>
    </row>
    <row r="8" spans="1:5" x14ac:dyDescent="0.25">
      <c r="A8" t="s">
        <v>4</v>
      </c>
      <c r="B8">
        <v>600</v>
      </c>
      <c r="C8" t="s">
        <v>5</v>
      </c>
      <c r="D8" t="s">
        <v>4</v>
      </c>
      <c r="E8">
        <v>600</v>
      </c>
    </row>
    <row r="10" spans="1:5" x14ac:dyDescent="0.25">
      <c r="A10" s="2" t="s">
        <v>8</v>
      </c>
      <c r="D10" s="2" t="s">
        <v>8</v>
      </c>
    </row>
    <row r="11" spans="1:5" x14ac:dyDescent="0.25">
      <c r="A11" t="s">
        <v>9</v>
      </c>
      <c r="B11">
        <v>165</v>
      </c>
      <c r="D11" t="s">
        <v>9</v>
      </c>
      <c r="E11">
        <v>165</v>
      </c>
    </row>
    <row r="12" spans="1:5" x14ac:dyDescent="0.25">
      <c r="A12" t="s">
        <v>10</v>
      </c>
      <c r="B12">
        <f>B11*(((B6-B5)/B5)^0.5)</f>
        <v>3951.1164892505899</v>
      </c>
      <c r="D12" t="s">
        <v>10</v>
      </c>
      <c r="E12">
        <f>E11*(((E6-E5)/E5)^0.5)</f>
        <v>3365.8668319448916</v>
      </c>
    </row>
    <row r="13" spans="1:5" x14ac:dyDescent="0.25">
      <c r="A13" t="s">
        <v>11</v>
      </c>
      <c r="B13">
        <f>((B3/B5)/B12/0.7854)^0.5</f>
        <v>10.225360790151269</v>
      </c>
      <c r="D13" t="s">
        <v>11</v>
      </c>
      <c r="E13">
        <f>((E3/E5)/E12/0.7854)^0.5</f>
        <v>9.1350632783081984</v>
      </c>
    </row>
    <row r="15" spans="1:5" x14ac:dyDescent="0.25">
      <c r="A15" s="2" t="s">
        <v>12</v>
      </c>
      <c r="D15" s="2" t="s">
        <v>12</v>
      </c>
    </row>
    <row r="16" spans="1:5" x14ac:dyDescent="0.25">
      <c r="A16" t="s">
        <v>13</v>
      </c>
      <c r="B16">
        <f>(B3/B5/3600)*(((B5)/(B6-B5))^0.5)</f>
        <v>3.7638267233872456</v>
      </c>
      <c r="D16" t="s">
        <v>13</v>
      </c>
      <c r="E16">
        <f>(E3/E5/3600)*(((E5)/(E6-E5))^0.5)</f>
        <v>3.0039690961002719</v>
      </c>
    </row>
    <row r="17" spans="1:5" x14ac:dyDescent="0.25">
      <c r="A17" t="s">
        <v>14</v>
      </c>
      <c r="B17">
        <f>B4/B6/60</f>
        <v>6.6551731893837154</v>
      </c>
      <c r="D17" t="s">
        <v>14</v>
      </c>
      <c r="E17">
        <f>E4/E6/60</f>
        <v>11.213134657836644</v>
      </c>
    </row>
    <row r="21" spans="1:5" x14ac:dyDescent="0.25">
      <c r="A21" s="2" t="s">
        <v>15</v>
      </c>
      <c r="D21" s="2" t="s">
        <v>15</v>
      </c>
    </row>
    <row r="22" spans="1:5" x14ac:dyDescent="0.25">
      <c r="A22" s="3" t="s">
        <v>17</v>
      </c>
      <c r="D22" s="3" t="s">
        <v>17</v>
      </c>
    </row>
    <row r="23" spans="1:5" x14ac:dyDescent="0.25">
      <c r="A23" t="s">
        <v>16</v>
      </c>
      <c r="B23">
        <f>0.75*B13/2</f>
        <v>3.8345102963067257</v>
      </c>
      <c r="D23" t="s">
        <v>16</v>
      </c>
      <c r="E23">
        <f>0.75*E13/2</f>
        <v>3.4256487293655744</v>
      </c>
    </row>
    <row r="25" spans="1:5" x14ac:dyDescent="0.25">
      <c r="A25" t="s">
        <v>18</v>
      </c>
      <c r="D25" t="s">
        <v>18</v>
      </c>
    </row>
    <row r="26" spans="1:5" x14ac:dyDescent="0.25">
      <c r="A26" t="s">
        <v>19</v>
      </c>
      <c r="B26">
        <v>1</v>
      </c>
      <c r="D26" t="s">
        <v>19</v>
      </c>
      <c r="E26">
        <v>1</v>
      </c>
    </row>
    <row r="27" spans="1:5" x14ac:dyDescent="0.25">
      <c r="A27" t="s">
        <v>20</v>
      </c>
      <c r="B27">
        <v>0.13</v>
      </c>
      <c r="D27" t="s">
        <v>20</v>
      </c>
      <c r="E27">
        <v>0.13</v>
      </c>
    </row>
    <row r="28" spans="1:5" x14ac:dyDescent="0.25">
      <c r="A28" t="s">
        <v>21</v>
      </c>
      <c r="B28">
        <f>B27*B26</f>
        <v>0.13</v>
      </c>
      <c r="D28" t="s">
        <v>21</v>
      </c>
      <c r="E28">
        <f>E27*E26</f>
        <v>0.13</v>
      </c>
    </row>
    <row r="30" spans="1:5" x14ac:dyDescent="0.25">
      <c r="A30" t="s">
        <v>22</v>
      </c>
      <c r="D30" t="s">
        <v>22</v>
      </c>
    </row>
    <row r="31" spans="1:5" x14ac:dyDescent="0.25">
      <c r="A31" t="s">
        <v>25</v>
      </c>
      <c r="B31">
        <v>0.82</v>
      </c>
      <c r="D31" t="s">
        <v>25</v>
      </c>
      <c r="E31">
        <v>0.82</v>
      </c>
    </row>
    <row r="32" spans="1:5" x14ac:dyDescent="0.25">
      <c r="A32" t="s">
        <v>23</v>
      </c>
      <c r="B32">
        <f>0.909*((B8)^0.5)*((B6-B5)^0.5)</f>
        <v>605.57822872524071</v>
      </c>
      <c r="C32" t="s">
        <v>24</v>
      </c>
      <c r="D32" t="s">
        <v>23</v>
      </c>
      <c r="E32">
        <f>0.909*((E8)^0.5)*((E6-E5)^0.5)</f>
        <v>611.07115120417848</v>
      </c>
    </row>
    <row r="33" spans="1:5" x14ac:dyDescent="0.25">
      <c r="A33" t="s">
        <v>26</v>
      </c>
      <c r="B33">
        <f>(B16+(B17*B23/44.14))/(B28*B31)</f>
        <v>40.7314441446985</v>
      </c>
      <c r="D33" t="s">
        <v>26</v>
      </c>
      <c r="E33">
        <f>(E16+(E17*E23/44.14))/(E28*E31)</f>
        <v>36.343396627881347</v>
      </c>
    </row>
    <row r="35" spans="1:5" x14ac:dyDescent="0.25">
      <c r="A35" t="s">
        <v>27</v>
      </c>
      <c r="D35" t="s">
        <v>27</v>
      </c>
    </row>
    <row r="36" spans="1:5" x14ac:dyDescent="0.25">
      <c r="A36" t="s">
        <v>28</v>
      </c>
      <c r="B36">
        <f>60*B17/B32/B31</f>
        <v>0.80413044724411298</v>
      </c>
      <c r="D36" t="s">
        <v>28</v>
      </c>
      <c r="E36">
        <f>60*E17/E32/E31</f>
        <v>1.3426804162326382</v>
      </c>
    </row>
    <row r="37" spans="1:5" x14ac:dyDescent="0.25">
      <c r="A37" t="s">
        <v>29</v>
      </c>
      <c r="B37">
        <f>0.11*B33</f>
        <v>4.4804588559168348</v>
      </c>
      <c r="D37" t="s">
        <v>29</v>
      </c>
      <c r="E37">
        <f>0.11*E33</f>
        <v>3.9977736290669483</v>
      </c>
    </row>
    <row r="38" spans="1:5" x14ac:dyDescent="0.25">
      <c r="A38" t="s">
        <v>30</v>
      </c>
      <c r="B38">
        <f>B36*2</f>
        <v>1.608260894488226</v>
      </c>
      <c r="D38" t="s">
        <v>30</v>
      </c>
      <c r="E38">
        <f>E36*2</f>
        <v>2.6853608324652765</v>
      </c>
    </row>
    <row r="40" spans="1:5" x14ac:dyDescent="0.25">
      <c r="A40" t="s">
        <v>28</v>
      </c>
      <c r="B40">
        <f>B38</f>
        <v>1.608260894488226</v>
      </c>
      <c r="D40" t="s">
        <v>28</v>
      </c>
      <c r="E40">
        <f>E38</f>
        <v>2.6853608324652765</v>
      </c>
    </row>
    <row r="42" spans="1:5" x14ac:dyDescent="0.25">
      <c r="A42" t="s">
        <v>31</v>
      </c>
      <c r="D42" t="s">
        <v>31</v>
      </c>
    </row>
    <row r="43" spans="1:5" x14ac:dyDescent="0.25">
      <c r="A43" t="s">
        <v>32</v>
      </c>
      <c r="B43">
        <f>B33+2*B40</f>
        <v>43.947965933674951</v>
      </c>
      <c r="D43" t="s">
        <v>32</v>
      </c>
      <c r="E43">
        <f>E33+2*E40</f>
        <v>41.714118292811904</v>
      </c>
    </row>
    <row r="44" spans="1:5" x14ac:dyDescent="0.25">
      <c r="A44" t="s">
        <v>33</v>
      </c>
      <c r="B44">
        <f>B16/0.78/B31/B28</f>
        <v>45.266593584779493</v>
      </c>
      <c r="D44" t="s">
        <v>33</v>
      </c>
      <c r="E44">
        <f>E16/0.78/E31/E28</f>
        <v>36.127977775776593</v>
      </c>
    </row>
    <row r="46" spans="1:5" x14ac:dyDescent="0.25">
      <c r="A46" t="s">
        <v>34</v>
      </c>
      <c r="B46">
        <f>B44</f>
        <v>45.266593584779493</v>
      </c>
      <c r="D46" t="s">
        <v>34</v>
      </c>
      <c r="E46">
        <f>E43</f>
        <v>41.714118292811904</v>
      </c>
    </row>
    <row r="48" spans="1:5" x14ac:dyDescent="0.25">
      <c r="A48" t="s">
        <v>35</v>
      </c>
      <c r="B48">
        <f>(B46/0.7854)^0.5</f>
        <v>7.5917772775354093</v>
      </c>
      <c r="D48" t="s">
        <v>35</v>
      </c>
      <c r="E48">
        <f>(E46/0.7854)^0.5</f>
        <v>7.2877939587605978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81FF-70AD-4E7F-8E25-28440FAE56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 Mohamadreza</cp:lastModifiedBy>
  <dcterms:created xsi:type="dcterms:W3CDTF">2015-06-05T18:17:20Z</dcterms:created>
  <dcterms:modified xsi:type="dcterms:W3CDTF">2022-07-23T08:32:15Z</dcterms:modified>
</cp:coreProperties>
</file>