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Target SIL1" sheetId="1" r:id="rId1"/>
    <sheet name="Target SIL2" sheetId="4" r:id="rId2"/>
    <sheet name="Target SIL1 (2)" sheetId="5" r:id="rId3"/>
    <sheet name="Sheet2" sheetId="2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F1" i="2"/>
  <c r="F4" i="5"/>
  <c r="F6"/>
  <c r="F5"/>
  <c r="F2"/>
  <c r="F4" i="4"/>
  <c r="E2"/>
  <c r="F2" s="1"/>
  <c r="E4"/>
  <c r="I4"/>
  <c r="D4"/>
  <c r="I2"/>
  <c r="E2" i="1"/>
  <c r="I4"/>
  <c r="I2"/>
  <c r="F4"/>
  <c r="D4"/>
  <c r="F2"/>
  <c r="F5" s="1"/>
  <c r="G4" s="1"/>
  <c r="F7" i="5" l="1"/>
  <c r="G4" s="1"/>
  <c r="F5" i="4"/>
  <c r="G2" i="1"/>
  <c r="G3"/>
  <c r="G5" i="5" l="1"/>
  <c r="G2"/>
  <c r="G3"/>
  <c r="G6"/>
  <c r="G3" i="4"/>
  <c r="G2"/>
  <c r="G4"/>
</calcChain>
</file>

<file path=xl/sharedStrings.xml><?xml version="1.0" encoding="utf-8"?>
<sst xmlns="http://schemas.openxmlformats.org/spreadsheetml/2006/main" count="90" uniqueCount="40">
  <si>
    <t>item</t>
  </si>
  <si>
    <t>lambda (DU)</t>
  </si>
  <si>
    <t>TI</t>
  </si>
  <si>
    <t>PFD</t>
  </si>
  <si>
    <t>Level Transmitter</t>
  </si>
  <si>
    <t>Type</t>
  </si>
  <si>
    <t>Displacement</t>
  </si>
  <si>
    <t>Ref</t>
  </si>
  <si>
    <t>OREDA 2002, p548</t>
  </si>
  <si>
    <t>Logic Solver</t>
  </si>
  <si>
    <t>SIL3</t>
  </si>
  <si>
    <t>-</t>
  </si>
  <si>
    <t>Ball-ESD</t>
  </si>
  <si>
    <t>OREDA 2002, p581</t>
  </si>
  <si>
    <t>SIS</t>
  </si>
  <si>
    <t>%contribution</t>
  </si>
  <si>
    <t>shutdown valve</t>
  </si>
  <si>
    <t>HFT</t>
  </si>
  <si>
    <t>SFF</t>
  </si>
  <si>
    <t>A</t>
  </si>
  <si>
    <t>SIL2</t>
  </si>
  <si>
    <t>Max allowable SIL</t>
  </si>
  <si>
    <t>SIL1</t>
  </si>
  <si>
    <t>Ball-ESD (1oo2)</t>
  </si>
  <si>
    <t>Brand</t>
  </si>
  <si>
    <t>Solenoid</t>
  </si>
  <si>
    <t>Actuator</t>
  </si>
  <si>
    <t>Ball Valve</t>
  </si>
  <si>
    <t>Vega</t>
  </si>
  <si>
    <t>Radar</t>
  </si>
  <si>
    <t>B</t>
  </si>
  <si>
    <t>Bifold</t>
  </si>
  <si>
    <t>FP01</t>
  </si>
  <si>
    <t>Rotork</t>
  </si>
  <si>
    <t>GH</t>
  </si>
  <si>
    <t>HAWA</t>
  </si>
  <si>
    <t>BL with PVST</t>
  </si>
  <si>
    <t>PT</t>
  </si>
  <si>
    <t>Yokogawa</t>
  </si>
  <si>
    <t>EJX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</si>
</sst>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11" fontId="0" fillId="0" borderId="1" xfId="0" applyNumberFormat="1" applyBorder="1"/>
    <xf numFmtId="0" fontId="0" fillId="3" borderId="1" xfId="0" applyFill="1" applyBorder="1"/>
    <xf numFmtId="11" fontId="0" fillId="3" borderId="1" xfId="0" applyNumberFormat="1" applyFill="1" applyBorder="1"/>
    <xf numFmtId="10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2" borderId="2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3" borderId="3" xfId="0" applyFill="1" applyBorder="1"/>
    <xf numFmtId="11" fontId="0" fillId="3" borderId="3" xfId="0" applyNumberFormat="1" applyFill="1" applyBorder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zoomScale="130" zoomScaleNormal="130" workbookViewId="0">
      <selection activeCell="G2" sqref="G2"/>
    </sheetView>
  </sheetViews>
  <sheetFormatPr defaultRowHeight="15"/>
  <cols>
    <col min="1" max="1" width="16.5703125" bestFit="1" customWidth="1"/>
    <col min="2" max="2" width="16.5703125" customWidth="1"/>
    <col min="3" max="3" width="17.42578125" bestFit="1" customWidth="1"/>
    <col min="4" max="4" width="12" bestFit="1" customWidth="1"/>
    <col min="7" max="7" width="13.7109375" bestFit="1" customWidth="1"/>
    <col min="11" max="11" width="16.85546875" bestFit="1" customWidth="1"/>
  </cols>
  <sheetData>
    <row r="1" spans="1:11">
      <c r="A1" s="2" t="s">
        <v>0</v>
      </c>
      <c r="B1" s="2" t="s">
        <v>5</v>
      </c>
      <c r="C1" s="2" t="s">
        <v>7</v>
      </c>
      <c r="D1" s="2" t="s">
        <v>1</v>
      </c>
      <c r="E1" s="2" t="s">
        <v>2</v>
      </c>
      <c r="F1" s="2" t="s">
        <v>3</v>
      </c>
      <c r="G1" s="2" t="s">
        <v>15</v>
      </c>
      <c r="H1" s="7" t="s">
        <v>17</v>
      </c>
      <c r="I1" s="11" t="s">
        <v>18</v>
      </c>
      <c r="J1" s="7" t="s">
        <v>5</v>
      </c>
      <c r="K1" s="7" t="s">
        <v>21</v>
      </c>
    </row>
    <row r="2" spans="1:11">
      <c r="A2" s="1" t="s">
        <v>4</v>
      </c>
      <c r="B2" s="1" t="s">
        <v>6</v>
      </c>
      <c r="C2" s="1" t="s">
        <v>8</v>
      </c>
      <c r="D2" s="3">
        <v>8.8999999999999995E-7</v>
      </c>
      <c r="E2" s="1">
        <f>8760</f>
        <v>8760</v>
      </c>
      <c r="F2" s="3">
        <f>D2*E2/2</f>
        <v>3.8981999999999997E-3</v>
      </c>
      <c r="G2" s="6">
        <f>F2/$F$5</f>
        <v>8.726935699798069E-2</v>
      </c>
      <c r="H2" s="8">
        <v>0</v>
      </c>
      <c r="I2" s="12">
        <f>1-(0.89/3.31)</f>
        <v>0.73111782477341392</v>
      </c>
      <c r="J2" s="8" t="s">
        <v>19</v>
      </c>
      <c r="K2" s="8" t="s">
        <v>20</v>
      </c>
    </row>
    <row r="3" spans="1:11">
      <c r="A3" s="1" t="s">
        <v>9</v>
      </c>
      <c r="B3" s="1" t="s">
        <v>20</v>
      </c>
      <c r="C3" s="10" t="s">
        <v>11</v>
      </c>
      <c r="D3" s="10" t="s">
        <v>11</v>
      </c>
      <c r="E3" s="10" t="s">
        <v>11</v>
      </c>
      <c r="F3" s="1">
        <v>1E-3</v>
      </c>
      <c r="G3" s="6">
        <f t="shared" ref="G3:G4" si="0">F3/$F$5</f>
        <v>2.2387090708014132E-2</v>
      </c>
      <c r="H3" s="9"/>
      <c r="I3" s="13"/>
      <c r="J3" s="9"/>
      <c r="K3" s="9"/>
    </row>
    <row r="4" spans="1:11">
      <c r="A4" s="1" t="s">
        <v>16</v>
      </c>
      <c r="B4" s="1" t="s">
        <v>12</v>
      </c>
      <c r="C4" s="1" t="s">
        <v>13</v>
      </c>
      <c r="D4" s="1">
        <f>(3.63+5.45)*0.000001</f>
        <v>9.0799999999999995E-6</v>
      </c>
      <c r="E4" s="1">
        <v>8760</v>
      </c>
      <c r="F4" s="3">
        <f>D4*E4/2</f>
        <v>3.9770399999999997E-2</v>
      </c>
      <c r="G4" s="6">
        <f t="shared" si="0"/>
        <v>0.89034355229400519</v>
      </c>
      <c r="H4" s="8">
        <v>0</v>
      </c>
      <c r="I4" s="12">
        <f>1-(3.63+5.45)/38.15</f>
        <v>0.76199213630406293</v>
      </c>
      <c r="J4" s="8" t="s">
        <v>19</v>
      </c>
      <c r="K4" s="8" t="s">
        <v>20</v>
      </c>
    </row>
    <row r="5" spans="1:11">
      <c r="A5" s="4" t="s">
        <v>14</v>
      </c>
      <c r="B5" s="4"/>
      <c r="C5" s="4"/>
      <c r="D5" s="4"/>
      <c r="E5" s="4"/>
      <c r="F5" s="5">
        <f>SUM(F2:F4)</f>
        <v>4.4668599999999996E-2</v>
      </c>
      <c r="G5" s="4"/>
      <c r="H5" s="4"/>
    </row>
    <row r="6" spans="1:11">
      <c r="F6" s="14" t="s">
        <v>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"/>
  <sheetViews>
    <sheetView zoomScale="130" zoomScaleNormal="130" workbookViewId="0">
      <selection activeCell="F7" sqref="F7"/>
    </sheetView>
  </sheetViews>
  <sheetFormatPr defaultRowHeight="15"/>
  <cols>
    <col min="1" max="1" width="16.5703125" bestFit="1" customWidth="1"/>
    <col min="2" max="2" width="16.5703125" customWidth="1"/>
    <col min="3" max="3" width="17.42578125" bestFit="1" customWidth="1"/>
    <col min="4" max="4" width="12" bestFit="1" customWidth="1"/>
    <col min="7" max="7" width="13.7109375" bestFit="1" customWidth="1"/>
    <col min="11" max="11" width="16.85546875" bestFit="1" customWidth="1"/>
  </cols>
  <sheetData>
    <row r="1" spans="1:11">
      <c r="A1" s="2" t="s">
        <v>0</v>
      </c>
      <c r="B1" s="2" t="s">
        <v>5</v>
      </c>
      <c r="C1" s="2" t="s">
        <v>7</v>
      </c>
      <c r="D1" s="2" t="s">
        <v>1</v>
      </c>
      <c r="E1" s="2" t="s">
        <v>2</v>
      </c>
      <c r="F1" s="2" t="s">
        <v>3</v>
      </c>
      <c r="G1" s="2" t="s">
        <v>15</v>
      </c>
      <c r="H1" s="7" t="s">
        <v>17</v>
      </c>
      <c r="I1" s="11" t="s">
        <v>18</v>
      </c>
      <c r="J1" s="7" t="s">
        <v>5</v>
      </c>
      <c r="K1" s="7" t="s">
        <v>21</v>
      </c>
    </row>
    <row r="2" spans="1:11">
      <c r="A2" s="1" t="s">
        <v>4</v>
      </c>
      <c r="B2" s="1" t="s">
        <v>6</v>
      </c>
      <c r="C2" s="1" t="s">
        <v>8</v>
      </c>
      <c r="D2" s="3">
        <v>8.8999999999999995E-7</v>
      </c>
      <c r="E2" s="1">
        <f>0.5*8760</f>
        <v>4380</v>
      </c>
      <c r="F2" s="3">
        <f>D2*E2/2</f>
        <v>1.9490999999999998E-3</v>
      </c>
      <c r="G2" s="6">
        <f>F2/$F$5</f>
        <v>0.56067778016199865</v>
      </c>
      <c r="H2" s="8">
        <v>0</v>
      </c>
      <c r="I2" s="12">
        <f>1-(0.89/3.31)</f>
        <v>0.73111782477341392</v>
      </c>
      <c r="J2" s="8" t="s">
        <v>19</v>
      </c>
      <c r="K2" s="8" t="s">
        <v>20</v>
      </c>
    </row>
    <row r="3" spans="1:11">
      <c r="A3" s="1" t="s">
        <v>9</v>
      </c>
      <c r="B3" s="1" t="s">
        <v>20</v>
      </c>
      <c r="C3" s="10" t="s">
        <v>11</v>
      </c>
      <c r="D3" s="10" t="s">
        <v>11</v>
      </c>
      <c r="E3" s="10" t="s">
        <v>11</v>
      </c>
      <c r="F3" s="1">
        <v>1E-3</v>
      </c>
      <c r="G3" s="6">
        <f t="shared" ref="G3:G4" si="0">F3/$F$5</f>
        <v>0.28765983282643204</v>
      </c>
      <c r="H3" s="9"/>
      <c r="I3" s="13"/>
      <c r="J3" s="9"/>
      <c r="K3" s="9"/>
    </row>
    <row r="4" spans="1:11">
      <c r="A4" s="1" t="s">
        <v>16</v>
      </c>
      <c r="B4" s="1" t="s">
        <v>23</v>
      </c>
      <c r="C4" s="1" t="s">
        <v>13</v>
      </c>
      <c r="D4" s="1">
        <f>(3.63+5.45)*0.000001</f>
        <v>9.0799999999999995E-6</v>
      </c>
      <c r="E4" s="1">
        <f>0.5*8760</f>
        <v>4380</v>
      </c>
      <c r="F4" s="3">
        <f>(D4*E4)^2/3</f>
        <v>5.2722823871999996E-4</v>
      </c>
      <c r="G4" s="6">
        <f t="shared" si="0"/>
        <v>0.15166238701156939</v>
      </c>
      <c r="H4" s="8">
        <v>1</v>
      </c>
      <c r="I4" s="12">
        <f>1-(3.63+5.45)/38.15</f>
        <v>0.76199213630406293</v>
      </c>
      <c r="J4" s="8" t="s">
        <v>19</v>
      </c>
      <c r="K4" s="8" t="s">
        <v>10</v>
      </c>
    </row>
    <row r="5" spans="1:11">
      <c r="A5" s="4" t="s">
        <v>14</v>
      </c>
      <c r="B5" s="4"/>
      <c r="C5" s="4"/>
      <c r="D5" s="4"/>
      <c r="E5" s="4"/>
      <c r="F5" s="5">
        <f>SUM(F2:F4)</f>
        <v>3.4763282387199994E-3</v>
      </c>
      <c r="G5" s="4"/>
      <c r="H5" s="4"/>
    </row>
    <row r="6" spans="1:11">
      <c r="F6" s="14" t="s">
        <v>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"/>
  <sheetViews>
    <sheetView tabSelected="1" zoomScale="130" zoomScaleNormal="130" workbookViewId="0">
      <selection activeCell="F6" sqref="F6"/>
    </sheetView>
  </sheetViews>
  <sheetFormatPr defaultRowHeight="15"/>
  <cols>
    <col min="1" max="1" width="16.5703125" bestFit="1" customWidth="1"/>
    <col min="2" max="3" width="16.5703125" customWidth="1"/>
    <col min="4" max="4" width="12" bestFit="1" customWidth="1"/>
    <col min="7" max="7" width="13.7109375" bestFit="1" customWidth="1"/>
    <col min="11" max="11" width="16.85546875" bestFit="1" customWidth="1"/>
  </cols>
  <sheetData>
    <row r="1" spans="1:11">
      <c r="A1" s="2" t="s">
        <v>0</v>
      </c>
      <c r="B1" s="2" t="s">
        <v>24</v>
      </c>
      <c r="C1" s="2" t="s">
        <v>5</v>
      </c>
      <c r="D1" s="2" t="s">
        <v>1</v>
      </c>
      <c r="E1" s="2" t="s">
        <v>2</v>
      </c>
      <c r="F1" s="2" t="s">
        <v>3</v>
      </c>
      <c r="G1" s="2" t="s">
        <v>15</v>
      </c>
      <c r="H1" s="7" t="s">
        <v>17</v>
      </c>
      <c r="I1" s="11" t="s">
        <v>18</v>
      </c>
      <c r="J1" s="7" t="s">
        <v>5</v>
      </c>
      <c r="K1" s="7" t="s">
        <v>21</v>
      </c>
    </row>
    <row r="2" spans="1:11">
      <c r="A2" s="1" t="s">
        <v>4</v>
      </c>
      <c r="B2" s="1" t="s">
        <v>28</v>
      </c>
      <c r="C2" s="1" t="s">
        <v>29</v>
      </c>
      <c r="D2" s="3">
        <v>5.4E-8</v>
      </c>
      <c r="E2" s="1">
        <v>8760</v>
      </c>
      <c r="F2" s="3">
        <f>D2*E2/2</f>
        <v>2.3651999999999999E-4</v>
      </c>
      <c r="G2" s="6">
        <f>F2/$F$7</f>
        <v>6.0416842495038821E-2</v>
      </c>
      <c r="H2" s="8">
        <v>0</v>
      </c>
      <c r="I2" s="12">
        <v>0.91120000000000001</v>
      </c>
      <c r="J2" s="8" t="s">
        <v>30</v>
      </c>
      <c r="K2" s="8">
        <v>2</v>
      </c>
    </row>
    <row r="3" spans="1:11">
      <c r="A3" s="1" t="s">
        <v>9</v>
      </c>
      <c r="B3" s="1"/>
      <c r="C3" s="1" t="s">
        <v>20</v>
      </c>
      <c r="D3" s="10"/>
      <c r="E3" s="10"/>
      <c r="F3" s="1">
        <v>1E-3</v>
      </c>
      <c r="G3" s="6">
        <f t="shared" ref="G3:G6" si="0">F3/$F$7</f>
        <v>0.25544073437780662</v>
      </c>
      <c r="H3" s="9"/>
      <c r="I3" s="13"/>
      <c r="J3" s="9"/>
      <c r="K3" s="9"/>
    </row>
    <row r="4" spans="1:11">
      <c r="A4" s="1" t="s">
        <v>25</v>
      </c>
      <c r="B4" s="1" t="s">
        <v>31</v>
      </c>
      <c r="C4" s="1" t="s">
        <v>32</v>
      </c>
      <c r="D4" s="3">
        <v>1.42E-7</v>
      </c>
      <c r="E4" s="1">
        <v>8760</v>
      </c>
      <c r="F4" s="3">
        <f t="shared" ref="F4:F6" si="1">D4*E4/2</f>
        <v>6.2195999999999996E-4</v>
      </c>
      <c r="G4" s="6">
        <f t="shared" si="0"/>
        <v>0.15887391915362059</v>
      </c>
      <c r="H4" s="8">
        <v>0</v>
      </c>
      <c r="I4" s="12">
        <v>0.83860000000000001</v>
      </c>
      <c r="J4" s="8" t="s">
        <v>19</v>
      </c>
      <c r="K4" s="8">
        <v>2</v>
      </c>
    </row>
    <row r="5" spans="1:11">
      <c r="A5" s="1" t="s">
        <v>26</v>
      </c>
      <c r="B5" s="1" t="s">
        <v>33</v>
      </c>
      <c r="C5" s="1" t="s">
        <v>34</v>
      </c>
      <c r="D5" s="3">
        <v>1.4800000000000001E-9</v>
      </c>
      <c r="E5" s="1">
        <v>8760</v>
      </c>
      <c r="F5" s="3">
        <f t="shared" si="1"/>
        <v>6.4824E-6</v>
      </c>
      <c r="G5" s="6">
        <f t="shared" si="0"/>
        <v>1.6558690165306936E-3</v>
      </c>
      <c r="H5" s="8">
        <v>0</v>
      </c>
      <c r="I5" s="12">
        <v>0.997</v>
      </c>
      <c r="J5" s="8" t="s">
        <v>19</v>
      </c>
      <c r="K5" s="8">
        <v>3</v>
      </c>
    </row>
    <row r="6" spans="1:11">
      <c r="A6" s="1" t="s">
        <v>27</v>
      </c>
      <c r="B6" s="1" t="s">
        <v>35</v>
      </c>
      <c r="C6" s="1" t="s">
        <v>36</v>
      </c>
      <c r="D6" s="3">
        <v>4.6800000000000001E-7</v>
      </c>
      <c r="E6" s="1">
        <v>8760</v>
      </c>
      <c r="F6" s="3">
        <f t="shared" si="1"/>
        <v>2.0498399999999998E-3</v>
      </c>
      <c r="G6" s="6">
        <f t="shared" si="0"/>
        <v>0.52361263495700305</v>
      </c>
      <c r="H6" s="8">
        <v>0</v>
      </c>
      <c r="I6" s="12">
        <v>0.75690000000000002</v>
      </c>
      <c r="J6" s="8" t="s">
        <v>19</v>
      </c>
      <c r="K6" s="8">
        <v>2</v>
      </c>
    </row>
    <row r="7" spans="1:11">
      <c r="A7" s="4" t="s">
        <v>14</v>
      </c>
      <c r="B7" s="4"/>
      <c r="C7" s="4"/>
      <c r="D7" s="15"/>
      <c r="E7" s="15"/>
      <c r="F7" s="16">
        <f>SUM(F2:F6)</f>
        <v>3.9148024000000003E-3</v>
      </c>
      <c r="G7" s="15"/>
      <c r="H7" s="15"/>
    </row>
    <row r="8" spans="1:11">
      <c r="F8" s="14" t="s">
        <v>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selection activeCell="C2" sqref="C2"/>
    </sheetView>
  </sheetViews>
  <sheetFormatPr defaultRowHeight="15"/>
  <sheetData>
    <row r="1" spans="1:6">
      <c r="A1" t="s">
        <v>37</v>
      </c>
      <c r="B1" t="s">
        <v>38</v>
      </c>
      <c r="C1" t="s">
        <v>39</v>
      </c>
      <c r="D1" s="17">
        <v>2.7E-8</v>
      </c>
      <c r="E1">
        <v>8760</v>
      </c>
      <c r="F1" s="17">
        <f>D1*E1/2</f>
        <v>1.1826E-4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Target SIL1</vt:lpstr>
      <vt:lpstr>Target SIL2</vt:lpstr>
      <vt:lpstr>Target SIL1 (2)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Baghaei</dc:creator>
  <cp:lastModifiedBy>Baghaei</cp:lastModifiedBy>
  <dcterms:created xsi:type="dcterms:W3CDTF">2017-01-22T05:36:53Z</dcterms:created>
  <dcterms:modified xsi:type="dcterms:W3CDTF">2017-01-22T08:24:25Z</dcterms:modified>
</cp:coreProperties>
</file>