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Manuals\Tutorial\SIL\MEKPCO\"/>
    </mc:Choice>
  </mc:AlternateContent>
  <xr:revisionPtr revIDLastSave="0" documentId="13_ncr:1_{03B64568-9627-427F-9DB8-36D495CA94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5" i="1"/>
  <c r="J4" i="1"/>
  <c r="H11" i="1"/>
  <c r="H6" i="1"/>
  <c r="H7" i="1"/>
  <c r="H8" i="1"/>
  <c r="H9" i="1"/>
  <c r="H10" i="1"/>
  <c r="H5" i="1"/>
  <c r="H4" i="1"/>
</calcChain>
</file>

<file path=xl/sharedStrings.xml><?xml version="1.0" encoding="utf-8"?>
<sst xmlns="http://schemas.openxmlformats.org/spreadsheetml/2006/main" count="60" uniqueCount="41">
  <si>
    <t>Logic Solver</t>
  </si>
  <si>
    <t>Level Transmitter</t>
  </si>
  <si>
    <t>Solenoid Valve</t>
  </si>
  <si>
    <t>Actuator</t>
  </si>
  <si>
    <t>Item</t>
  </si>
  <si>
    <t>Brand</t>
  </si>
  <si>
    <t>Model</t>
  </si>
  <si>
    <t>Barrier input</t>
  </si>
  <si>
    <t>Barrier Output</t>
  </si>
  <si>
    <t>Systematic Integrity</t>
  </si>
  <si>
    <t>SIS</t>
  </si>
  <si>
    <t>SIL3</t>
  </si>
  <si>
    <t>Test interval (hr)</t>
  </si>
  <si>
    <t>PFD</t>
  </si>
  <si>
    <t>Moore</t>
  </si>
  <si>
    <t>ASCO</t>
  </si>
  <si>
    <t>Flowact</t>
  </si>
  <si>
    <t>SIL2</t>
  </si>
  <si>
    <t>Type</t>
  </si>
  <si>
    <t>SFF</t>
  </si>
  <si>
    <t>HFT</t>
  </si>
  <si>
    <t>B</t>
  </si>
  <si>
    <t>A</t>
  </si>
  <si>
    <t>SIL Capability</t>
  </si>
  <si>
    <t>Probability of Failure</t>
  </si>
  <si>
    <t>Architectural Constraints</t>
  </si>
  <si>
    <t>Lambda(DU)</t>
  </si>
  <si>
    <t>Max Allowable SIL Based on Route H1</t>
  </si>
  <si>
    <t>Device</t>
  </si>
  <si>
    <t xml:space="preserve"> Valve</t>
  </si>
  <si>
    <t>Rockwell</t>
  </si>
  <si>
    <t>VEGA</t>
  </si>
  <si>
    <t>KOSO</t>
  </si>
  <si>
    <t>VEGACAP60</t>
  </si>
  <si>
    <t>SXX4</t>
  </si>
  <si>
    <t>TMR</t>
  </si>
  <si>
    <t>327B0</t>
  </si>
  <si>
    <t>WO PSTV</t>
  </si>
  <si>
    <t>AG501</t>
  </si>
  <si>
    <t>SIL4</t>
  </si>
  <si>
    <t>SIL1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</si>
</sst>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rgb="FF7030A0"/>
      <name val="Calibri"/>
      <family val="2"/>
      <scheme val="minor"/>
    </font>
    <font>
      <sz val="14"/>
      <color theme="0"/>
      <name val="Arial"/>
      <family val="2"/>
    </font>
    <font>
      <sz val="13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1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2" fillId="2" borderId="1" xfId="0" applyFont="1" applyFill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1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1" fontId="2" fillId="4" borderId="1" xfId="0" applyNumberFormat="1" applyFont="1" applyFill="1" applyBorder="1" applyAlignment="1">
      <alignment horizontal="center"/>
    </xf>
    <xf numFmtId="11" fontId="2" fillId="4" borderId="0" xfId="0" applyNumberFormat="1" applyFont="1" applyFill="1" applyAlignment="1">
      <alignment horizontal="center"/>
    </xf>
    <xf numFmtId="16" fontId="0" fillId="0" borderId="0" xfId="0" applyNumberFormat="1"/>
    <xf numFmtId="10" fontId="2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6"/>
  <sheetViews>
    <sheetView tabSelected="1" topLeftCell="D1" zoomScaleNormal="100" workbookViewId="0">
      <selection activeCell="L12" sqref="L12"/>
    </sheetView>
  </sheetViews>
  <sheetFormatPr defaultRowHeight="14.4" x14ac:dyDescent="0.3"/>
  <cols>
    <col min="1" max="1" width="19.44140625" bestFit="1" customWidth="1"/>
    <col min="2" max="2" width="19.88671875" customWidth="1"/>
    <col min="3" max="3" width="20.6640625" customWidth="1"/>
    <col min="4" max="4" width="24.77734375" customWidth="1"/>
    <col min="5" max="5" width="28.88671875" customWidth="1"/>
    <col min="6" max="6" width="21.21875" customWidth="1"/>
    <col min="7" max="7" width="26.21875" customWidth="1"/>
    <col min="8" max="8" width="11.44140625" customWidth="1"/>
    <col min="9" max="10" width="9.88671875" bestFit="1" customWidth="1"/>
    <col min="11" max="11" width="32.109375" customWidth="1"/>
    <col min="12" max="12" width="46.6640625" customWidth="1"/>
  </cols>
  <sheetData>
    <row r="2" spans="2:12" ht="17.399999999999999" x14ac:dyDescent="0.3">
      <c r="B2" s="21" t="s">
        <v>28</v>
      </c>
      <c r="C2" s="21"/>
      <c r="D2" s="21"/>
      <c r="E2" s="3" t="s">
        <v>23</v>
      </c>
      <c r="F2" s="18" t="s">
        <v>24</v>
      </c>
      <c r="G2" s="19"/>
      <c r="H2" s="19"/>
      <c r="I2" s="20" t="s">
        <v>25</v>
      </c>
      <c r="J2" s="20"/>
      <c r="K2" s="20"/>
      <c r="L2" s="20"/>
    </row>
    <row r="3" spans="2:12" ht="17.399999999999999" x14ac:dyDescent="0.3">
      <c r="B3" s="11" t="s">
        <v>4</v>
      </c>
      <c r="C3" s="11" t="s">
        <v>5</v>
      </c>
      <c r="D3" s="11" t="s">
        <v>6</v>
      </c>
      <c r="E3" s="4" t="s">
        <v>9</v>
      </c>
      <c r="F3" s="5" t="s">
        <v>26</v>
      </c>
      <c r="G3" s="5" t="s">
        <v>12</v>
      </c>
      <c r="H3" s="5" t="s">
        <v>13</v>
      </c>
      <c r="I3" s="9" t="s">
        <v>18</v>
      </c>
      <c r="J3" s="9" t="s">
        <v>19</v>
      </c>
      <c r="K3" s="9" t="s">
        <v>20</v>
      </c>
      <c r="L3" s="9" t="s">
        <v>27</v>
      </c>
    </row>
    <row r="4" spans="2:12" ht="18" x14ac:dyDescent="0.35">
      <c r="B4" s="14" t="s">
        <v>1</v>
      </c>
      <c r="C4" s="12" t="s">
        <v>31</v>
      </c>
      <c r="D4" s="12" t="s">
        <v>33</v>
      </c>
      <c r="E4" s="4" t="s">
        <v>11</v>
      </c>
      <c r="F4" s="5">
        <v>5.4E-8</v>
      </c>
      <c r="G4" s="6">
        <v>8760</v>
      </c>
      <c r="H4" s="7">
        <f>(F4^3)*(G4^3)/4</f>
        <v>2.6462666687616001E-11</v>
      </c>
      <c r="I4" s="9" t="s">
        <v>21</v>
      </c>
      <c r="J4" s="25">
        <f>(438+116+0)/(0+438+116+54)</f>
        <v>0.91118421052631582</v>
      </c>
      <c r="K4" s="9">
        <v>2</v>
      </c>
      <c r="L4" s="9" t="s">
        <v>39</v>
      </c>
    </row>
    <row r="5" spans="2:12" ht="18" x14ac:dyDescent="0.35">
      <c r="B5" s="14" t="s">
        <v>7</v>
      </c>
      <c r="C5" s="12" t="s">
        <v>14</v>
      </c>
      <c r="D5" s="12" t="s">
        <v>34</v>
      </c>
      <c r="E5" s="4" t="s">
        <v>11</v>
      </c>
      <c r="F5" s="22">
        <v>5.2999999999999998E-8</v>
      </c>
      <c r="G5" s="6">
        <v>8760</v>
      </c>
      <c r="H5" s="7">
        <f>F5*G5/2</f>
        <v>2.3213999999999998E-4</v>
      </c>
      <c r="I5" s="9" t="s">
        <v>22</v>
      </c>
      <c r="J5" s="25">
        <f>157/(53+157)</f>
        <v>0.74761904761904763</v>
      </c>
      <c r="K5" s="9">
        <v>0</v>
      </c>
      <c r="L5" s="9" t="s">
        <v>17</v>
      </c>
    </row>
    <row r="6" spans="2:12" ht="18" x14ac:dyDescent="0.35">
      <c r="B6" s="14" t="s">
        <v>0</v>
      </c>
      <c r="C6" s="12" t="s">
        <v>30</v>
      </c>
      <c r="D6" s="12" t="s">
        <v>35</v>
      </c>
      <c r="E6" s="4" t="s">
        <v>11</v>
      </c>
      <c r="F6" s="22">
        <v>3.0119999999999999E-9</v>
      </c>
      <c r="G6" s="6">
        <v>87600</v>
      </c>
      <c r="H6" s="7">
        <f t="shared" ref="H6:H10" si="0">F6*G6/2</f>
        <v>1.3192560000000001E-4</v>
      </c>
      <c r="I6" s="9"/>
      <c r="J6" s="9"/>
      <c r="K6" s="9"/>
      <c r="L6" s="9" t="s">
        <v>11</v>
      </c>
    </row>
    <row r="7" spans="2:12" ht="18" x14ac:dyDescent="0.35">
      <c r="B7" s="14" t="s">
        <v>8</v>
      </c>
      <c r="C7" s="12" t="s">
        <v>14</v>
      </c>
      <c r="D7" s="12" t="s">
        <v>34</v>
      </c>
      <c r="E7" s="4" t="s">
        <v>11</v>
      </c>
      <c r="F7" s="22">
        <v>5.2999999999999998E-8</v>
      </c>
      <c r="G7" s="6">
        <v>8760</v>
      </c>
      <c r="H7" s="7">
        <f t="shared" si="0"/>
        <v>2.3213999999999998E-4</v>
      </c>
      <c r="I7" s="9" t="s">
        <v>22</v>
      </c>
      <c r="J7" s="25">
        <f>157/(53+157)</f>
        <v>0.74761904761904763</v>
      </c>
      <c r="K7" s="9">
        <v>0</v>
      </c>
      <c r="L7" s="9" t="s">
        <v>17</v>
      </c>
    </row>
    <row r="8" spans="2:12" ht="18" x14ac:dyDescent="0.35">
      <c r="B8" s="14" t="s">
        <v>2</v>
      </c>
      <c r="C8" s="12" t="s">
        <v>15</v>
      </c>
      <c r="D8" s="12" t="s">
        <v>36</v>
      </c>
      <c r="E8" s="4" t="s">
        <v>11</v>
      </c>
      <c r="F8" s="22">
        <v>1.8799999999999999E-7</v>
      </c>
      <c r="G8" s="6">
        <v>8760</v>
      </c>
      <c r="H8" s="7">
        <f t="shared" si="0"/>
        <v>8.2343999999999994E-4</v>
      </c>
      <c r="I8" s="9" t="s">
        <v>22</v>
      </c>
      <c r="J8" s="25">
        <f>516/(516+188)</f>
        <v>0.73295454545454541</v>
      </c>
      <c r="K8" s="9">
        <v>0</v>
      </c>
      <c r="L8" s="9" t="s">
        <v>40</v>
      </c>
    </row>
    <row r="9" spans="2:12" ht="18" x14ac:dyDescent="0.35">
      <c r="B9" s="14" t="s">
        <v>3</v>
      </c>
      <c r="C9" s="12" t="s">
        <v>16</v>
      </c>
      <c r="D9" s="12" t="s">
        <v>37</v>
      </c>
      <c r="E9" s="4" t="s">
        <v>11</v>
      </c>
      <c r="F9" s="22">
        <v>1.5599999999999999E-7</v>
      </c>
      <c r="G9" s="6">
        <v>8760</v>
      </c>
      <c r="H9" s="7">
        <f t="shared" si="0"/>
        <v>6.8327999999999998E-4</v>
      </c>
      <c r="I9" s="9" t="s">
        <v>22</v>
      </c>
      <c r="J9" s="25">
        <f>558/(558+156)</f>
        <v>0.78151260504201681</v>
      </c>
      <c r="K9" s="9">
        <v>0</v>
      </c>
      <c r="L9" s="9" t="s">
        <v>40</v>
      </c>
    </row>
    <row r="10" spans="2:12" ht="18" x14ac:dyDescent="0.35">
      <c r="B10" s="14" t="s">
        <v>29</v>
      </c>
      <c r="C10" s="12" t="s">
        <v>32</v>
      </c>
      <c r="D10" s="12" t="s">
        <v>38</v>
      </c>
      <c r="E10" s="4" t="s">
        <v>11</v>
      </c>
      <c r="F10" s="22">
        <v>8.16E-7</v>
      </c>
      <c r="G10" s="6">
        <v>8760</v>
      </c>
      <c r="H10" s="7">
        <f t="shared" si="0"/>
        <v>3.5740799999999999E-3</v>
      </c>
      <c r="I10" s="1" t="s">
        <v>22</v>
      </c>
      <c r="J10" s="16">
        <v>0.57609999999999995</v>
      </c>
      <c r="K10" s="17">
        <v>0</v>
      </c>
      <c r="L10" s="17" t="s">
        <v>40</v>
      </c>
    </row>
    <row r="11" spans="2:12" ht="18" x14ac:dyDescent="0.35">
      <c r="B11" s="15"/>
      <c r="C11" s="10"/>
      <c r="D11" s="10"/>
      <c r="E11" s="2"/>
      <c r="F11" s="7"/>
      <c r="G11" s="6"/>
      <c r="H11" s="23">
        <f>SUM(H4:H10)</f>
        <v>5.6770056264626671E-3</v>
      </c>
      <c r="I11" s="26"/>
      <c r="J11" s="26"/>
      <c r="K11" s="26"/>
      <c r="L11" s="26"/>
    </row>
    <row r="12" spans="2:12" ht="18" x14ac:dyDescent="0.35">
      <c r="B12" s="14" t="s">
        <v>10</v>
      </c>
      <c r="C12" s="13"/>
      <c r="D12" s="13"/>
      <c r="E12" s="4" t="s">
        <v>11</v>
      </c>
      <c r="F12" s="8"/>
      <c r="G12" s="8"/>
      <c r="H12" s="22" t="s">
        <v>17</v>
      </c>
      <c r="I12" s="27"/>
      <c r="J12" s="27"/>
      <c r="K12" s="27"/>
      <c r="L12" s="9" t="s">
        <v>40</v>
      </c>
    </row>
    <row r="19" spans="11:11" x14ac:dyDescent="0.3">
      <c r="K19" s="24"/>
    </row>
    <row r="26" spans="11:11" ht="18" x14ac:dyDescent="0.35"/>
  </sheetData>
  <mergeCells count="3">
    <mergeCell ref="B2:D2"/>
    <mergeCell ref="F2:H2"/>
    <mergeCell ref="I2:L2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P30Download.com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B.</dc:creator>
  <cp:lastModifiedBy>Behrouzi</cp:lastModifiedBy>
  <dcterms:created xsi:type="dcterms:W3CDTF">2022-03-04T06:30:35Z</dcterms:created>
  <dcterms:modified xsi:type="dcterms:W3CDTF">2023-06-03T19:35:24Z</dcterms:modified>
</cp:coreProperties>
</file>