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Conventional-critical" sheetId="7" r:id="rId1"/>
    <sheet name="Sheet1" sheetId="8" r:id="rId2"/>
  </sheets>
  <calcPr calcId="145621"/>
</workbook>
</file>

<file path=xl/calcChain.xml><?xml version="1.0" encoding="utf-8"?>
<calcChain xmlns="http://schemas.openxmlformats.org/spreadsheetml/2006/main">
  <c r="B17" i="8" l="1"/>
  <c r="B21" i="8" s="1"/>
  <c r="B22" i="8" s="1"/>
  <c r="B16" i="8"/>
  <c r="B23" i="8" s="1"/>
  <c r="B15" i="8"/>
  <c r="B14" i="8"/>
  <c r="B12" i="8"/>
  <c r="B6" i="8"/>
  <c r="E4" i="7"/>
  <c r="E6" i="7"/>
  <c r="E5" i="7"/>
  <c r="B6" i="7"/>
  <c r="K16" i="7" l="1"/>
  <c r="K14" i="7" l="1"/>
  <c r="L14" i="7" s="1"/>
  <c r="B17" i="7" l="1"/>
  <c r="J16" i="7"/>
  <c r="B15" i="7"/>
  <c r="B14" i="7"/>
  <c r="B12" i="7"/>
  <c r="B16" i="7" l="1"/>
  <c r="B23" i="7" s="1"/>
  <c r="B21" i="7"/>
  <c r="B22" i="7" s="1"/>
</calcChain>
</file>

<file path=xl/sharedStrings.xml><?xml version="1.0" encoding="utf-8"?>
<sst xmlns="http://schemas.openxmlformats.org/spreadsheetml/2006/main" count="50" uniqueCount="24">
  <si>
    <t>Cp/Cv</t>
  </si>
  <si>
    <t>Z</t>
  </si>
  <si>
    <t>P atm</t>
  </si>
  <si>
    <t>W</t>
  </si>
  <si>
    <t>Pset</t>
  </si>
  <si>
    <t>Rel.Temp.</t>
  </si>
  <si>
    <t>Pb</t>
  </si>
  <si>
    <t>MW</t>
  </si>
  <si>
    <t>Overpressure</t>
  </si>
  <si>
    <t>a</t>
  </si>
  <si>
    <t>b</t>
  </si>
  <si>
    <t>Pb/Pset</t>
  </si>
  <si>
    <t>PSV Type</t>
  </si>
  <si>
    <t>Rel.Pressure</t>
  </si>
  <si>
    <t>bara</t>
  </si>
  <si>
    <t>Pcritical/Prel</t>
  </si>
  <si>
    <t>Pcritical</t>
  </si>
  <si>
    <t>C</t>
  </si>
  <si>
    <t>Kb</t>
  </si>
  <si>
    <t>Kc</t>
  </si>
  <si>
    <t>Kd</t>
  </si>
  <si>
    <t>Required A</t>
  </si>
  <si>
    <t>mm2</t>
  </si>
  <si>
    <t>in2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</si>
</sst>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workbookViewId="0">
      <selection activeCell="E6" sqref="E6"/>
    </sheetView>
  </sheetViews>
  <sheetFormatPr defaultRowHeight="15" x14ac:dyDescent="0.25"/>
  <cols>
    <col min="1" max="1" width="13.42578125" customWidth="1"/>
    <col min="2" max="2" width="11.7109375" customWidth="1"/>
  </cols>
  <sheetData>
    <row r="3" spans="1:12" x14ac:dyDescent="0.25">
      <c r="A3" t="s">
        <v>2</v>
      </c>
      <c r="B3">
        <v>1.0132000000000001</v>
      </c>
    </row>
    <row r="4" spans="1:12" x14ac:dyDescent="0.25">
      <c r="A4" t="s">
        <v>3</v>
      </c>
      <c r="B4">
        <v>276000</v>
      </c>
      <c r="E4">
        <f>B4*4</f>
        <v>1104000</v>
      </c>
    </row>
    <row r="5" spans="1:12" x14ac:dyDescent="0.25">
      <c r="A5" t="s">
        <v>4</v>
      </c>
      <c r="B5">
        <v>45</v>
      </c>
      <c r="E5">
        <f>B5*14.7</f>
        <v>661.5</v>
      </c>
    </row>
    <row r="6" spans="1:12" x14ac:dyDescent="0.25">
      <c r="A6" t="s">
        <v>5</v>
      </c>
      <c r="B6">
        <f>262+273</f>
        <v>535</v>
      </c>
      <c r="E6">
        <f>262*1.8</f>
        <v>471.6</v>
      </c>
    </row>
    <row r="7" spans="1:12" x14ac:dyDescent="0.25">
      <c r="A7" t="s">
        <v>6</v>
      </c>
      <c r="B7">
        <v>6</v>
      </c>
    </row>
    <row r="8" spans="1:12" x14ac:dyDescent="0.25">
      <c r="A8" t="s">
        <v>7</v>
      </c>
      <c r="B8">
        <v>18.02</v>
      </c>
    </row>
    <row r="9" spans="1:12" x14ac:dyDescent="0.25">
      <c r="A9" t="s">
        <v>1</v>
      </c>
      <c r="B9">
        <v>0.8</v>
      </c>
    </row>
    <row r="10" spans="1:12" x14ac:dyDescent="0.25">
      <c r="A10" t="s">
        <v>0</v>
      </c>
      <c r="B10">
        <v>1.1000000000000001</v>
      </c>
      <c r="I10" s="1">
        <v>4</v>
      </c>
      <c r="J10" s="1"/>
      <c r="K10" s="1"/>
      <c r="L10" s="1">
        <v>5</v>
      </c>
    </row>
    <row r="11" spans="1:12" x14ac:dyDescent="0.25">
      <c r="A11" t="s">
        <v>8</v>
      </c>
      <c r="B11">
        <v>0.06</v>
      </c>
      <c r="I11" s="1" t="s">
        <v>9</v>
      </c>
      <c r="J11" s="1"/>
      <c r="K11" s="1"/>
      <c r="L11" s="1" t="s">
        <v>10</v>
      </c>
    </row>
    <row r="12" spans="1:12" x14ac:dyDescent="0.25">
      <c r="A12" t="s">
        <v>11</v>
      </c>
      <c r="B12">
        <f>B7/B5</f>
        <v>0.13333333333333333</v>
      </c>
      <c r="I12" s="1"/>
      <c r="J12" s="1"/>
      <c r="K12" s="1"/>
      <c r="L12" s="1"/>
    </row>
    <row r="13" spans="1:12" x14ac:dyDescent="0.25">
      <c r="A13" t="s">
        <v>12</v>
      </c>
      <c r="I13" s="1"/>
      <c r="J13" s="1"/>
      <c r="K13" s="1"/>
      <c r="L13" s="1"/>
    </row>
    <row r="14" spans="1:12" x14ac:dyDescent="0.25">
      <c r="A14" t="s">
        <v>13</v>
      </c>
      <c r="B14">
        <f>B5*(1+B11)+B3</f>
        <v>48.713200000000001</v>
      </c>
      <c r="C14" t="s">
        <v>14</v>
      </c>
      <c r="I14" s="1"/>
      <c r="J14" s="1"/>
      <c r="K14" s="1">
        <f>B6-273</f>
        <v>262</v>
      </c>
      <c r="L14" s="1">
        <f>K14*1.8</f>
        <v>471.6</v>
      </c>
    </row>
    <row r="15" spans="1:12" x14ac:dyDescent="0.25">
      <c r="A15" t="s">
        <v>15</v>
      </c>
      <c r="B15">
        <f>(2/(B10+1))^(B10/(B10-1))</f>
        <v>0.5846792890864374</v>
      </c>
    </row>
    <row r="16" spans="1:12" x14ac:dyDescent="0.25">
      <c r="A16" t="s">
        <v>16</v>
      </c>
      <c r="B16">
        <f>B14*B15</f>
        <v>28.481599145125443</v>
      </c>
      <c r="C16" t="s">
        <v>14</v>
      </c>
      <c r="J16" t="str">
        <f>IF(I10&gt;L10,I11,L11)</f>
        <v>b</v>
      </c>
      <c r="K16">
        <f>B6-273</f>
        <v>262</v>
      </c>
    </row>
    <row r="17" spans="1:3" x14ac:dyDescent="0.25">
      <c r="A17" t="s">
        <v>17</v>
      </c>
      <c r="B17">
        <f>0.03948*SQRT((B10)*((2/(B10+1))^((B10+1)/(B10-1))))</f>
        <v>2.480766258596416E-2</v>
      </c>
    </row>
    <row r="18" spans="1:3" x14ac:dyDescent="0.25">
      <c r="A18" t="s">
        <v>18</v>
      </c>
      <c r="B18">
        <v>1</v>
      </c>
    </row>
    <row r="19" spans="1:3" x14ac:dyDescent="0.25">
      <c r="A19" t="s">
        <v>19</v>
      </c>
      <c r="B19">
        <v>1</v>
      </c>
    </row>
    <row r="20" spans="1:3" x14ac:dyDescent="0.25">
      <c r="A20" t="s">
        <v>20</v>
      </c>
      <c r="B20">
        <v>0.97499999999999998</v>
      </c>
    </row>
    <row r="21" spans="1:3" x14ac:dyDescent="0.25">
      <c r="A21" t="s">
        <v>21</v>
      </c>
      <c r="B21">
        <f>(B4/(B17*B18*B19*B20*(B14*100)))*SQRT((B6+273)*B9/B8)</f>
        <v>14029.598450538415</v>
      </c>
      <c r="C21" t="s">
        <v>22</v>
      </c>
    </row>
    <row r="22" spans="1:3" x14ac:dyDescent="0.25">
      <c r="A22" t="s">
        <v>21</v>
      </c>
      <c r="B22">
        <f>B21/(25.4^2)</f>
        <v>21.745921090176726</v>
      </c>
      <c r="C22" t="s">
        <v>23</v>
      </c>
    </row>
    <row r="23" spans="1:3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workbookViewId="0">
      <selection activeCell="B5" sqref="B5"/>
    </sheetView>
  </sheetViews>
  <sheetFormatPr defaultRowHeight="15" x14ac:dyDescent="0.25"/>
  <cols>
    <col min="2" max="2" width="13.140625" customWidth="1"/>
  </cols>
  <sheetData>
    <row r="3" spans="1:3" x14ac:dyDescent="0.25">
      <c r="A3" t="s">
        <v>2</v>
      </c>
      <c r="B3">
        <v>1.0132000000000001</v>
      </c>
    </row>
    <row r="4" spans="1:3" x14ac:dyDescent="0.25">
      <c r="A4" t="s">
        <v>3</v>
      </c>
      <c r="B4">
        <v>70000</v>
      </c>
    </row>
    <row r="5" spans="1:3" x14ac:dyDescent="0.25">
      <c r="A5" t="s">
        <v>4</v>
      </c>
      <c r="B5">
        <v>45</v>
      </c>
    </row>
    <row r="6" spans="1:3" x14ac:dyDescent="0.25">
      <c r="A6" t="s">
        <v>5</v>
      </c>
      <c r="B6">
        <f>262+273</f>
        <v>535</v>
      </c>
    </row>
    <row r="7" spans="1:3" x14ac:dyDescent="0.25">
      <c r="A7" t="s">
        <v>6</v>
      </c>
      <c r="B7">
        <v>6</v>
      </c>
    </row>
    <row r="8" spans="1:3" x14ac:dyDescent="0.25">
      <c r="A8" t="s">
        <v>7</v>
      </c>
      <c r="B8">
        <v>18.02</v>
      </c>
    </row>
    <row r="9" spans="1:3" x14ac:dyDescent="0.25">
      <c r="A9" t="s">
        <v>1</v>
      </c>
      <c r="B9">
        <v>0.8</v>
      </c>
    </row>
    <row r="10" spans="1:3" x14ac:dyDescent="0.25">
      <c r="A10" t="s">
        <v>0</v>
      </c>
      <c r="B10">
        <v>1.1000000000000001</v>
      </c>
    </row>
    <row r="11" spans="1:3" x14ac:dyDescent="0.25">
      <c r="A11" t="s">
        <v>8</v>
      </c>
      <c r="B11">
        <v>0.06</v>
      </c>
    </row>
    <row r="12" spans="1:3" x14ac:dyDescent="0.25">
      <c r="A12" t="s">
        <v>11</v>
      </c>
      <c r="B12">
        <f>B7/B5</f>
        <v>0.13333333333333333</v>
      </c>
    </row>
    <row r="13" spans="1:3" x14ac:dyDescent="0.25">
      <c r="A13" t="s">
        <v>12</v>
      </c>
    </row>
    <row r="14" spans="1:3" x14ac:dyDescent="0.25">
      <c r="A14" t="s">
        <v>13</v>
      </c>
      <c r="B14">
        <f>B5*(1+B11)+B3</f>
        <v>48.713200000000001</v>
      </c>
      <c r="C14" t="s">
        <v>14</v>
      </c>
    </row>
    <row r="15" spans="1:3" x14ac:dyDescent="0.25">
      <c r="A15" t="s">
        <v>15</v>
      </c>
      <c r="B15">
        <f>(2/(B10+1))^(B10/(B10-1))</f>
        <v>0.5846792890864374</v>
      </c>
    </row>
    <row r="16" spans="1:3" x14ac:dyDescent="0.25">
      <c r="A16" t="s">
        <v>16</v>
      </c>
      <c r="B16">
        <f>B14*B15</f>
        <v>28.481599145125443</v>
      </c>
      <c r="C16" t="s">
        <v>14</v>
      </c>
    </row>
    <row r="17" spans="1:3" x14ac:dyDescent="0.25">
      <c r="A17" t="s">
        <v>17</v>
      </c>
      <c r="B17">
        <f>0.03948*SQRT((B10)*((2/(B10+1))^((B10+1)/(B10-1))))</f>
        <v>2.480766258596416E-2</v>
      </c>
    </row>
    <row r="18" spans="1:3" x14ac:dyDescent="0.25">
      <c r="A18" t="s">
        <v>18</v>
      </c>
      <c r="B18">
        <v>1</v>
      </c>
    </row>
    <row r="19" spans="1:3" x14ac:dyDescent="0.25">
      <c r="A19" t="s">
        <v>19</v>
      </c>
      <c r="B19">
        <v>1</v>
      </c>
    </row>
    <row r="20" spans="1:3" x14ac:dyDescent="0.25">
      <c r="A20" t="s">
        <v>20</v>
      </c>
      <c r="B20">
        <v>0.97499999999999998</v>
      </c>
    </row>
    <row r="21" spans="1:3" x14ac:dyDescent="0.25">
      <c r="A21" t="s">
        <v>21</v>
      </c>
      <c r="B21">
        <f>(B4/(B17*B18*B19*B20*(B14*100)))*SQRT((B6+273)*B9/B8)</f>
        <v>3558.231491078584</v>
      </c>
      <c r="C21" t="s">
        <v>22</v>
      </c>
    </row>
    <row r="22" spans="1:3" x14ac:dyDescent="0.25">
      <c r="A22" t="s">
        <v>21</v>
      </c>
      <c r="B22">
        <f>B21/(25.4^2)</f>
        <v>5.5152698417114889</v>
      </c>
      <c r="C22" t="s">
        <v>23</v>
      </c>
    </row>
    <row r="23" spans="1:3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Conventional-critical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markazi</cp:lastModifiedBy>
  <dcterms:created xsi:type="dcterms:W3CDTF">2015-06-05T18:17:20Z</dcterms:created>
  <dcterms:modified xsi:type="dcterms:W3CDTF">2022-08-26T21:00:48Z</dcterms:modified>
</cp:coreProperties>
</file>