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Manuals\Tutorial\FLARE\MEKPCO Senario Seperation\Blocked Outlet\"/>
    </mc:Choice>
  </mc:AlternateContent>
  <xr:revisionPtr revIDLastSave="0" documentId="13_ncr:1_{62A99DCD-EF72-476F-93EC-494A9021C8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ventional-critical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7" l="1"/>
  <c r="F14" i="7"/>
  <c r="G6" i="7"/>
  <c r="F6" i="7"/>
  <c r="B22" i="7"/>
  <c r="D22" i="7"/>
  <c r="D21" i="7"/>
  <c r="D17" i="7"/>
  <c r="D16" i="7"/>
  <c r="D15" i="7"/>
  <c r="B15" i="7"/>
  <c r="D14" i="7"/>
  <c r="D12" i="7"/>
  <c r="B17" i="8"/>
  <c r="B21" i="8" s="1"/>
  <c r="B22" i="8" s="1"/>
  <c r="B15" i="8"/>
  <c r="B14" i="8"/>
  <c r="B16" i="8" s="1"/>
  <c r="B23" i="8" s="1"/>
  <c r="B12" i="8"/>
  <c r="B17" i="7" l="1"/>
  <c r="B14" i="7"/>
  <c r="B12" i="7"/>
  <c r="B16" i="7" l="1"/>
  <c r="B23" i="7" s="1"/>
  <c r="B21" i="7"/>
</calcChain>
</file>

<file path=xl/sharedStrings.xml><?xml version="1.0" encoding="utf-8"?>
<sst xmlns="http://schemas.openxmlformats.org/spreadsheetml/2006/main" count="50" uniqueCount="27">
  <si>
    <t>Cp/Cv</t>
  </si>
  <si>
    <t>Z</t>
  </si>
  <si>
    <t>P atm</t>
  </si>
  <si>
    <t>W</t>
  </si>
  <si>
    <t>Pset</t>
  </si>
  <si>
    <t>Rel.Temp.</t>
  </si>
  <si>
    <t>Pb</t>
  </si>
  <si>
    <t>MW</t>
  </si>
  <si>
    <t>Overpressure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</si>
  <si>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</si>
  <si>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</si>
  <si>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</si>
  <si>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</si>
  <si>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</si>
  <si>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</si>
  <si>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</si>
  <si>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</si>
  <si>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</si>
  <si>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</si>
  <si>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</si>
  <si>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</si>
  <si>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</si>
  <si>
    <t>Done</t>
  </si>
  <si>
    <t>Doing</t>
  </si>
  <si>
    <t>F</t>
  </si>
  <si>
    <t>barg</t>
  </si>
  <si>
    <t>psig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</si>
</sst>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tabSelected="1" workbookViewId="0">
      <selection activeCell="G14" sqref="G14"/>
    </sheetView>
  </sheetViews>
  <sheetFormatPr defaultRowHeight="14.4" x14ac:dyDescent="0.3"/>
  <cols>
    <col min="1" max="1" width="13.44140625" customWidth="1"/>
    <col min="2" max="2" width="11.6640625" customWidth="1"/>
    <col min="3" max="3" width="16.5546875" customWidth="1"/>
  </cols>
  <sheetData>
    <row r="2" spans="1:12" x14ac:dyDescent="0.3">
      <c r="B2" t="s">
        <v>22</v>
      </c>
      <c r="D2" t="s">
        <v>23</v>
      </c>
    </row>
    <row r="3" spans="1:12" x14ac:dyDescent="0.3">
      <c r="A3" t="s">
        <v>2</v>
      </c>
      <c r="B3">
        <v>1.0132000000000001</v>
      </c>
      <c r="D3">
        <v>1.0132000000000001</v>
      </c>
    </row>
    <row r="4" spans="1:12" x14ac:dyDescent="0.3">
      <c r="A4" t="s">
        <v>3</v>
      </c>
      <c r="B4">
        <v>27180</v>
      </c>
      <c r="D4">
        <v>27180</v>
      </c>
    </row>
    <row r="5" spans="1:12" x14ac:dyDescent="0.3">
      <c r="A5" t="s">
        <v>4</v>
      </c>
      <c r="B5">
        <v>9.5</v>
      </c>
      <c r="D5">
        <v>9.5</v>
      </c>
      <c r="F5" t="s">
        <v>15</v>
      </c>
      <c r="G5" t="s">
        <v>24</v>
      </c>
    </row>
    <row r="6" spans="1:12" x14ac:dyDescent="0.3">
      <c r="A6" t="s">
        <v>5</v>
      </c>
      <c r="B6">
        <v>467</v>
      </c>
      <c r="D6">
        <v>467</v>
      </c>
      <c r="F6">
        <f>D6-273</f>
        <v>194</v>
      </c>
      <c r="G6">
        <f>1.8*F6+32</f>
        <v>381.2</v>
      </c>
    </row>
    <row r="7" spans="1:12" x14ac:dyDescent="0.3">
      <c r="A7" t="s">
        <v>6</v>
      </c>
      <c r="B7">
        <v>1</v>
      </c>
      <c r="D7">
        <v>1</v>
      </c>
    </row>
    <row r="8" spans="1:12" x14ac:dyDescent="0.3">
      <c r="A8" t="s">
        <v>7</v>
      </c>
      <c r="B8">
        <v>18</v>
      </c>
      <c r="D8">
        <v>18</v>
      </c>
    </row>
    <row r="9" spans="1:12" x14ac:dyDescent="0.3">
      <c r="A9" t="s">
        <v>1</v>
      </c>
      <c r="B9">
        <v>0.93</v>
      </c>
      <c r="D9">
        <v>0.93</v>
      </c>
    </row>
    <row r="10" spans="1:12" x14ac:dyDescent="0.3">
      <c r="A10" t="s">
        <v>0</v>
      </c>
      <c r="B10">
        <v>1.21</v>
      </c>
      <c r="D10">
        <v>1.21</v>
      </c>
      <c r="I10" s="1"/>
      <c r="J10" s="1"/>
      <c r="K10" s="1"/>
      <c r="L10" s="1"/>
    </row>
    <row r="11" spans="1:12" x14ac:dyDescent="0.3">
      <c r="A11" t="s">
        <v>8</v>
      </c>
      <c r="B11">
        <v>0.1</v>
      </c>
      <c r="D11">
        <v>0.1</v>
      </c>
      <c r="I11" s="1"/>
      <c r="J11" s="1"/>
      <c r="K11" s="1"/>
      <c r="L11" s="1"/>
    </row>
    <row r="12" spans="1:12" x14ac:dyDescent="0.3">
      <c r="A12" t="s">
        <v>9</v>
      </c>
      <c r="B12">
        <f>B7/B5</f>
        <v>0.10526315789473684</v>
      </c>
      <c r="D12">
        <f>D7/D5</f>
        <v>0.10526315789473684</v>
      </c>
      <c r="I12" s="1"/>
      <c r="J12" s="1"/>
      <c r="K12" s="1"/>
      <c r="L12" s="1"/>
    </row>
    <row r="13" spans="1:12" x14ac:dyDescent="0.3">
      <c r="A13" t="s">
        <v>10</v>
      </c>
      <c r="F13" t="s">
        <v>25</v>
      </c>
      <c r="G13" t="s">
        <v>26</v>
      </c>
      <c r="I13" s="1"/>
      <c r="J13" s="1"/>
      <c r="K13" s="1"/>
      <c r="L13" s="1"/>
    </row>
    <row r="14" spans="1:12" x14ac:dyDescent="0.3">
      <c r="A14" t="s">
        <v>11</v>
      </c>
      <c r="B14">
        <f>B5*(1+B11)+B3</f>
        <v>11.463200000000001</v>
      </c>
      <c r="C14" t="s">
        <v>12</v>
      </c>
      <c r="D14">
        <f>D3+D5*(1+D11)</f>
        <v>11.463200000000001</v>
      </c>
      <c r="F14">
        <f>B14-B3</f>
        <v>10.450000000000001</v>
      </c>
      <c r="G14">
        <f>F14*14.5</f>
        <v>151.52500000000001</v>
      </c>
      <c r="I14" s="1"/>
      <c r="J14" s="1"/>
      <c r="K14" s="1"/>
      <c r="L14" s="1"/>
    </row>
    <row r="15" spans="1:12" x14ac:dyDescent="0.3">
      <c r="A15" t="s">
        <v>13</v>
      </c>
      <c r="B15">
        <f>(2/(B10+1))^(B10/(B10-1))</f>
        <v>0.56253647024400388</v>
      </c>
      <c r="D15">
        <f t="shared" ref="C15:D15" si="0">(2/(D10+1))^(D10/(D10-1))</f>
        <v>0.56253647024400388</v>
      </c>
    </row>
    <row r="16" spans="1:12" x14ac:dyDescent="0.3">
      <c r="A16" t="s">
        <v>14</v>
      </c>
      <c r="B16">
        <f>B14*B15</f>
        <v>6.448468065701066</v>
      </c>
      <c r="C16" t="s">
        <v>12</v>
      </c>
      <c r="D16">
        <f>D15*D14</f>
        <v>6.448468065701066</v>
      </c>
    </row>
    <row r="17" spans="1:4" x14ac:dyDescent="0.3">
      <c r="A17" t="s">
        <v>15</v>
      </c>
      <c r="B17">
        <f>0.03948*SQRT((B10)*((2/(B10+1))^((B10+1)/(B10-1))))</f>
        <v>2.5680392188384114E-2</v>
      </c>
      <c r="D17">
        <f t="shared" ref="C17:D17" si="1">0.03948*SQRT((D10)*((2/(D10+1))^((D10+1)/(D10-1))))</f>
        <v>2.5680392188384114E-2</v>
      </c>
    </row>
    <row r="18" spans="1:4" x14ac:dyDescent="0.3">
      <c r="A18" t="s">
        <v>16</v>
      </c>
      <c r="B18">
        <v>1</v>
      </c>
      <c r="D18">
        <v>1</v>
      </c>
    </row>
    <row r="19" spans="1:4" x14ac:dyDescent="0.3">
      <c r="A19" t="s">
        <v>17</v>
      </c>
      <c r="B19">
        <v>1</v>
      </c>
      <c r="D19">
        <v>1</v>
      </c>
    </row>
    <row r="20" spans="1:4" x14ac:dyDescent="0.3">
      <c r="A20" t="s">
        <v>18</v>
      </c>
      <c r="B20">
        <v>0.97499999999999998</v>
      </c>
      <c r="D20">
        <v>0.97499999999999998</v>
      </c>
    </row>
    <row r="21" spans="1:4" x14ac:dyDescent="0.3">
      <c r="A21" t="s">
        <v>19</v>
      </c>
      <c r="B21">
        <f>(B4/(B17*B18*B19*B20*(B14*100)))*SQRT((B6+273)*B9/B8)</f>
        <v>5855.4246500145082</v>
      </c>
      <c r="C21" t="s">
        <v>20</v>
      </c>
      <c r="D21">
        <f t="shared" ref="C21:D21" si="2">(D4/(D17*D18*D19*D20*(D14*100)))*SQRT((D6+273)*D9/D8)</f>
        <v>5855.4246500145082</v>
      </c>
    </row>
    <row r="22" spans="1:4" x14ac:dyDescent="0.3">
      <c r="A22" t="s">
        <v>19</v>
      </c>
      <c r="B22">
        <f>B21/(25.4^2)</f>
        <v>9.0759263593752078</v>
      </c>
      <c r="C22" t="s">
        <v>21</v>
      </c>
      <c r="D22">
        <f t="shared" ref="C22:D22" si="3">D21/(25.4^2)</f>
        <v>9.0759263593752078</v>
      </c>
    </row>
    <row r="23" spans="1:4" x14ac:dyDescent="0.3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3"/>
  <sheetViews>
    <sheetView workbookViewId="0">
      <selection activeCell="A3" sqref="A3:B23"/>
    </sheetView>
  </sheetViews>
  <sheetFormatPr defaultRowHeight="14.4" x14ac:dyDescent="0.3"/>
  <cols>
    <col min="2" max="2" width="13.109375" customWidth="1"/>
  </cols>
  <sheetData>
    <row r="3" spans="1:2" x14ac:dyDescent="0.3">
      <c r="A3" t="s">
        <v>2</v>
      </c>
      <c r="B3">
        <v>1.0132000000000001</v>
      </c>
    </row>
    <row r="4" spans="1:2" x14ac:dyDescent="0.3">
      <c r="A4" t="s">
        <v>3</v>
      </c>
      <c r="B4">
        <v>105000</v>
      </c>
    </row>
    <row r="5" spans="1:2" x14ac:dyDescent="0.3">
      <c r="A5" t="s">
        <v>4</v>
      </c>
      <c r="B5">
        <v>115</v>
      </c>
    </row>
    <row r="6" spans="1:2" x14ac:dyDescent="0.3">
      <c r="A6" t="s">
        <v>5</v>
      </c>
      <c r="B6">
        <v>597</v>
      </c>
    </row>
    <row r="7" spans="1:2" x14ac:dyDescent="0.3">
      <c r="A7" t="s">
        <v>6</v>
      </c>
      <c r="B7">
        <v>6</v>
      </c>
    </row>
    <row r="8" spans="1:2" x14ac:dyDescent="0.3">
      <c r="A8" t="s">
        <v>7</v>
      </c>
      <c r="B8">
        <v>18.02</v>
      </c>
    </row>
    <row r="9" spans="1:2" x14ac:dyDescent="0.3">
      <c r="A9" t="s">
        <v>1</v>
      </c>
      <c r="B9">
        <v>0.62</v>
      </c>
    </row>
    <row r="10" spans="1:2" x14ac:dyDescent="0.3">
      <c r="A10" t="s">
        <v>0</v>
      </c>
      <c r="B10">
        <v>1.04</v>
      </c>
    </row>
    <row r="11" spans="1:2" x14ac:dyDescent="0.3">
      <c r="A11" t="s">
        <v>8</v>
      </c>
      <c r="B11">
        <v>0.16</v>
      </c>
    </row>
    <row r="12" spans="1:2" x14ac:dyDescent="0.3">
      <c r="A12" t="s">
        <v>9</v>
      </c>
      <c r="B12">
        <f>B7/B5</f>
        <v>5.2173913043478258E-2</v>
      </c>
    </row>
    <row r="13" spans="1:2" x14ac:dyDescent="0.3">
      <c r="A13" t="s">
        <v>10</v>
      </c>
    </row>
    <row r="14" spans="1:2" x14ac:dyDescent="0.3">
      <c r="A14" t="s">
        <v>11</v>
      </c>
      <c r="B14">
        <f>B5*(1+B11)+B3</f>
        <v>134.41319999999999</v>
      </c>
    </row>
    <row r="15" spans="1:2" x14ac:dyDescent="0.3">
      <c r="A15" t="s">
        <v>13</v>
      </c>
      <c r="B15">
        <f>(2/(B10+1))^(B10/(B10-1))</f>
        <v>0.59757928483164591</v>
      </c>
    </row>
    <row r="16" spans="1:2" x14ac:dyDescent="0.3">
      <c r="A16" t="s">
        <v>14</v>
      </c>
      <c r="B16">
        <f>B14*B15</f>
        <v>80.322543927932983</v>
      </c>
    </row>
    <row r="17" spans="1:2" x14ac:dyDescent="0.3">
      <c r="A17" t="s">
        <v>15</v>
      </c>
      <c r="B17">
        <f>0.03948*SQRT((B10)*((2/(B10+1))^((B10+1)/(B10-1))))</f>
        <v>2.4299057779518442E-2</v>
      </c>
    </row>
    <row r="18" spans="1:2" x14ac:dyDescent="0.3">
      <c r="A18" t="s">
        <v>16</v>
      </c>
      <c r="B18">
        <v>1</v>
      </c>
    </row>
    <row r="19" spans="1:2" x14ac:dyDescent="0.3">
      <c r="A19" t="s">
        <v>17</v>
      </c>
      <c r="B19">
        <v>1</v>
      </c>
    </row>
    <row r="20" spans="1:2" x14ac:dyDescent="0.3">
      <c r="A20" t="s">
        <v>18</v>
      </c>
      <c r="B20">
        <v>0.97499999999999998</v>
      </c>
    </row>
    <row r="21" spans="1:2" x14ac:dyDescent="0.3">
      <c r="A21" t="s">
        <v>19</v>
      </c>
      <c r="B21">
        <f>(B4/(B17*B18*B19*B20*(B14*100)))*SQRT((B6+273)*B9/B8)</f>
        <v>1803.9787059202961</v>
      </c>
    </row>
    <row r="22" spans="1:2" x14ac:dyDescent="0.3">
      <c r="A22" t="s">
        <v>19</v>
      </c>
      <c r="B22">
        <f>B21/(25.4^2)</f>
        <v>2.796172586521632</v>
      </c>
    </row>
    <row r="23" spans="1:2" x14ac:dyDescent="0.3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Conventional-critical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</cp:lastModifiedBy>
  <dcterms:created xsi:type="dcterms:W3CDTF">2015-06-05T18:17:20Z</dcterms:created>
  <dcterms:modified xsi:type="dcterms:W3CDTF">2022-11-27T19:57:33Z</dcterms:modified>
</cp:coreProperties>
</file>